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vhb\gbl\proj\VirginiaBeach\34685.00 VBDA ASC-Gen Civil Eng\ContractAdmin\Contracts\Draft\1 - Proposals\PWO-032 - VBDA Innovation Park Conceptual Planning\"/>
    </mc:Choice>
  </mc:AlternateContent>
  <xr:revisionPtr revIDLastSave="0" documentId="13_ncr:1_{FB1BDC42-B69C-4972-B47D-5B60B2BEE653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Summary" sheetId="8" r:id="rId1"/>
    <sheet name="Labor " sheetId="5" r:id="rId2"/>
    <sheet name="Direct Expenses" sheetId="7" r:id="rId3"/>
  </sheets>
  <definedNames>
    <definedName name="_xlnm.Print_Area" localSheetId="2">'Direct Expenses'!$A$1:$E$21</definedName>
    <definedName name="_xlnm.Print_Area" localSheetId="1">'Labor '!$A$1:$O$109</definedName>
    <definedName name="_xlnm.Print_Titles" localSheetId="1">'Labor 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8" l="1"/>
  <c r="P13" i="5"/>
  <c r="Q31" i="7" l="1"/>
  <c r="Q29" i="7" l="1"/>
  <c r="L29" i="7"/>
  <c r="N29" i="7" s="1"/>
  <c r="A29" i="7"/>
  <c r="O39" i="5" l="1"/>
  <c r="N39" i="5"/>
  <c r="O38" i="5"/>
  <c r="N38" i="5"/>
  <c r="O37" i="5"/>
  <c r="N37" i="5"/>
  <c r="O35" i="5"/>
  <c r="N35" i="5"/>
  <c r="A19" i="8" l="1"/>
  <c r="A18" i="8"/>
  <c r="A17" i="8"/>
  <c r="A16" i="8"/>
  <c r="H31" i="7" l="1"/>
  <c r="G31" i="7"/>
  <c r="I31" i="7" s="1"/>
  <c r="L98" i="5"/>
  <c r="K98" i="5"/>
  <c r="J98" i="5"/>
  <c r="I98" i="5"/>
  <c r="H98" i="5"/>
  <c r="G98" i="5"/>
  <c r="F98" i="5"/>
  <c r="E98" i="5"/>
  <c r="D98" i="5"/>
  <c r="C98" i="5"/>
  <c r="O96" i="5"/>
  <c r="N96" i="5"/>
  <c r="N97" i="5" s="1"/>
  <c r="O95" i="5"/>
  <c r="N95" i="5"/>
  <c r="N91" i="5"/>
  <c r="O91" i="5"/>
  <c r="N92" i="5"/>
  <c r="O92" i="5"/>
  <c r="O97" i="5" l="1"/>
  <c r="E19" i="8" s="1"/>
  <c r="O93" i="5"/>
  <c r="E18" i="8" s="1"/>
  <c r="D62" i="5"/>
  <c r="E62" i="5"/>
  <c r="F62" i="5"/>
  <c r="G62" i="5"/>
  <c r="H62" i="5"/>
  <c r="I62" i="5"/>
  <c r="J62" i="5"/>
  <c r="K62" i="5"/>
  <c r="L62" i="5"/>
  <c r="N93" i="5"/>
  <c r="O86" i="5"/>
  <c r="N86" i="5"/>
  <c r="O88" i="5" l="1"/>
  <c r="N88" i="5"/>
  <c r="O87" i="5"/>
  <c r="N87" i="5"/>
  <c r="O85" i="5"/>
  <c r="N85" i="5"/>
  <c r="O84" i="5"/>
  <c r="N84" i="5"/>
  <c r="N83" i="5"/>
  <c r="O83" i="5"/>
  <c r="O82" i="5"/>
  <c r="N82" i="5"/>
  <c r="O81" i="5"/>
  <c r="N81" i="5"/>
  <c r="O80" i="5"/>
  <c r="N80" i="5"/>
  <c r="N89" i="5" l="1"/>
  <c r="O89" i="5"/>
  <c r="E17" i="8" s="1"/>
  <c r="O31" i="5" l="1"/>
  <c r="N31" i="5"/>
  <c r="O58" i="5" l="1"/>
  <c r="N58" i="5"/>
  <c r="A10" i="8" l="1"/>
  <c r="O59" i="5" l="1"/>
  <c r="N59" i="5"/>
  <c r="O57" i="5"/>
  <c r="N57" i="5"/>
  <c r="O56" i="5"/>
  <c r="N56" i="5"/>
  <c r="O55" i="5"/>
  <c r="N55" i="5"/>
  <c r="O54" i="5"/>
  <c r="N54" i="5"/>
  <c r="O53" i="5"/>
  <c r="N53" i="5"/>
  <c r="O52" i="5"/>
  <c r="N52" i="5"/>
  <c r="O51" i="5"/>
  <c r="N51" i="5"/>
  <c r="O60" i="5" l="1"/>
  <c r="E10" i="8" s="1"/>
  <c r="N60" i="5"/>
  <c r="C40" i="8"/>
  <c r="B40" i="8"/>
  <c r="A40" i="8"/>
  <c r="A7" i="8"/>
  <c r="N77" i="5"/>
  <c r="N76" i="5"/>
  <c r="N75" i="5"/>
  <c r="E18" i="7" l="1"/>
  <c r="O77" i="5"/>
  <c r="O76" i="5"/>
  <c r="N78" i="5"/>
  <c r="O75" i="5"/>
  <c r="E40" i="8" l="1"/>
  <c r="D40" i="8"/>
  <c r="O78" i="5"/>
  <c r="E16" i="8" s="1"/>
  <c r="O45" i="5"/>
  <c r="N45" i="5"/>
  <c r="O17" i="5"/>
  <c r="N17" i="5"/>
  <c r="O16" i="5"/>
  <c r="N16" i="5"/>
  <c r="O21" i="5"/>
  <c r="N21" i="5"/>
  <c r="O20" i="5"/>
  <c r="N20" i="5"/>
  <c r="O19" i="5"/>
  <c r="P19" i="5" s="1"/>
  <c r="N19" i="5"/>
  <c r="O18" i="5"/>
  <c r="P18" i="5" s="1"/>
  <c r="N18" i="5"/>
  <c r="N24" i="5" l="1"/>
  <c r="A8" i="8"/>
  <c r="N43" i="5" l="1"/>
  <c r="O43" i="5"/>
  <c r="V33" i="7" l="1"/>
  <c r="X33" i="7" s="1"/>
  <c r="V32" i="7"/>
  <c r="X32" i="7" s="1"/>
  <c r="V30" i="7"/>
  <c r="X30" i="7" s="1"/>
  <c r="V28" i="7"/>
  <c r="X28" i="7" s="1"/>
  <c r="V27" i="7"/>
  <c r="X27" i="7" s="1"/>
  <c r="L32" i="7"/>
  <c r="A28" i="7"/>
  <c r="O27" i="5"/>
  <c r="N27" i="5"/>
  <c r="O12" i="5"/>
  <c r="P12" i="5" s="1"/>
  <c r="N12" i="5"/>
  <c r="O32" i="5"/>
  <c r="N32" i="5"/>
  <c r="O30" i="5"/>
  <c r="N30" i="5"/>
  <c r="O29" i="5"/>
  <c r="N29" i="5"/>
  <c r="O28" i="5"/>
  <c r="N28" i="5"/>
  <c r="O23" i="5"/>
  <c r="N23" i="5"/>
  <c r="O22" i="5"/>
  <c r="N22" i="5"/>
  <c r="O26" i="5"/>
  <c r="N26" i="5"/>
  <c r="O24" i="5" l="1"/>
  <c r="E7" i="8" s="1"/>
  <c r="V34" i="7"/>
  <c r="B11" i="7" s="1"/>
  <c r="X34" i="7"/>
  <c r="N33" i="5"/>
  <c r="O33" i="5"/>
  <c r="E8" i="8" s="1"/>
  <c r="K28" i="7" l="1"/>
  <c r="L28" i="7" s="1"/>
  <c r="N28" i="7" s="1"/>
  <c r="Q28" i="7"/>
  <c r="S28" i="7" s="1"/>
  <c r="G28" i="7"/>
  <c r="I28" i="7" s="1"/>
  <c r="R30" i="7" l="1"/>
  <c r="Q30" i="7"/>
  <c r="K30" i="7"/>
  <c r="H30" i="7"/>
  <c r="G30" i="7"/>
  <c r="Q27" i="7"/>
  <c r="S27" i="7" s="1"/>
  <c r="L27" i="7"/>
  <c r="N27" i="7" s="1"/>
  <c r="G27" i="7"/>
  <c r="I27" i="7" s="1"/>
  <c r="L30" i="7" l="1"/>
  <c r="N30" i="7" s="1"/>
  <c r="S30" i="7"/>
  <c r="I30" i="7"/>
  <c r="I34" i="7" s="1"/>
  <c r="O71" i="5"/>
  <c r="O72" i="5"/>
  <c r="O70" i="5"/>
  <c r="O36" i="5"/>
  <c r="O40" i="5" s="1"/>
  <c r="E9" i="8" s="1"/>
  <c r="O44" i="5"/>
  <c r="P23" i="5" s="1"/>
  <c r="O46" i="5"/>
  <c r="O47" i="5"/>
  <c r="O48" i="5"/>
  <c r="O42" i="5"/>
  <c r="O10" i="5"/>
  <c r="O11" i="5"/>
  <c r="P11" i="5" s="1"/>
  <c r="O13" i="5"/>
  <c r="P10" i="5" l="1"/>
  <c r="P29" i="5" s="1"/>
  <c r="O73" i="5"/>
  <c r="O99" i="5" s="1"/>
  <c r="N13" i="5"/>
  <c r="N11" i="5"/>
  <c r="N10" i="5"/>
  <c r="E15" i="8" l="1"/>
  <c r="E20" i="8" s="1"/>
  <c r="N14" i="5"/>
  <c r="O14" i="5"/>
  <c r="D39" i="8" l="1"/>
  <c r="N44" i="5" l="1"/>
  <c r="D99" i="5" l="1"/>
  <c r="E99" i="5"/>
  <c r="F99" i="5"/>
  <c r="G99" i="5"/>
  <c r="I99" i="5"/>
  <c r="J99" i="5"/>
  <c r="K99" i="5"/>
  <c r="L99" i="5"/>
  <c r="C62" i="5"/>
  <c r="P36" i="5" l="1"/>
  <c r="A6" i="8"/>
  <c r="N48" i="5"/>
  <c r="N47" i="5"/>
  <c r="N46" i="5"/>
  <c r="N36" i="5"/>
  <c r="N40" i="5" s="1"/>
  <c r="N42" i="5"/>
  <c r="A27" i="7"/>
  <c r="N49" i="5" l="1"/>
  <c r="N62" i="5" s="1"/>
  <c r="O49" i="5"/>
  <c r="O63" i="5" s="1"/>
  <c r="E6" i="8"/>
  <c r="G33" i="7" l="1"/>
  <c r="G32" i="7"/>
  <c r="H33" i="7"/>
  <c r="H32" i="7"/>
  <c r="E23" i="8"/>
  <c r="G34" i="7" l="1"/>
  <c r="B10" i="7" s="1"/>
  <c r="I33" i="7"/>
  <c r="I32" i="7"/>
  <c r="A4" i="7" l="1"/>
  <c r="E25" i="8" l="1"/>
  <c r="C39" i="8"/>
  <c r="B39" i="8"/>
  <c r="A39" i="8"/>
  <c r="D38" i="8"/>
  <c r="C38" i="8"/>
  <c r="B38" i="8"/>
  <c r="A38" i="8"/>
  <c r="D37" i="8"/>
  <c r="C37" i="8"/>
  <c r="B37" i="8"/>
  <c r="A37" i="8"/>
  <c r="D36" i="8"/>
  <c r="C36" i="8"/>
  <c r="B36" i="8"/>
  <c r="A36" i="8"/>
  <c r="D35" i="8"/>
  <c r="C35" i="8"/>
  <c r="B35" i="8"/>
  <c r="A35" i="8"/>
  <c r="D34" i="8"/>
  <c r="C34" i="8"/>
  <c r="B34" i="8"/>
  <c r="A34" i="8"/>
  <c r="D33" i="8"/>
  <c r="C33" i="8"/>
  <c r="B33" i="8"/>
  <c r="A33" i="8"/>
  <c r="D32" i="8"/>
  <c r="C32" i="8"/>
  <c r="A32" i="8"/>
  <c r="D31" i="8"/>
  <c r="C31" i="8"/>
  <c r="A31" i="8"/>
  <c r="D30" i="8"/>
  <c r="C30" i="8"/>
  <c r="A30" i="8"/>
  <c r="D29" i="8"/>
  <c r="C29" i="8"/>
  <c r="B29" i="8"/>
  <c r="A29" i="8"/>
  <c r="A15" i="8"/>
  <c r="O65" i="5" l="1"/>
  <c r="E15" i="7" l="1"/>
  <c r="E37" i="8" s="1"/>
  <c r="E13" i="7"/>
  <c r="E35" i="8" l="1"/>
  <c r="H99" i="5"/>
  <c r="Q32" i="7" l="1"/>
  <c r="Q33" i="7"/>
  <c r="S33" i="7" s="1"/>
  <c r="R32" i="7"/>
  <c r="K33" i="7"/>
  <c r="A30" i="7"/>
  <c r="N32" i="7"/>
  <c r="E16" i="7"/>
  <c r="E38" i="8" s="1"/>
  <c r="E14" i="7"/>
  <c r="E12" i="7"/>
  <c r="E34" i="8" s="1"/>
  <c r="E11" i="7"/>
  <c r="E33" i="8" s="1"/>
  <c r="E7" i="7"/>
  <c r="E29" i="8" s="1"/>
  <c r="E17" i="7"/>
  <c r="E39" i="8" s="1"/>
  <c r="E36" i="8" l="1"/>
  <c r="L33" i="7"/>
  <c r="N33" i="7" s="1"/>
  <c r="N34" i="7" s="1"/>
  <c r="Q34" i="7"/>
  <c r="B8" i="7" s="1"/>
  <c r="L34" i="7"/>
  <c r="B9" i="7" s="1"/>
  <c r="S32" i="7"/>
  <c r="S34" i="7" s="1"/>
  <c r="B32" i="8" l="1"/>
  <c r="E10" i="7"/>
  <c r="E32" i="8" s="1"/>
  <c r="B31" i="8"/>
  <c r="E9" i="7"/>
  <c r="E31" i="8" s="1"/>
  <c r="B30" i="8"/>
  <c r="E8" i="7"/>
  <c r="E20" i="7" l="1"/>
  <c r="O107" i="5" s="1"/>
  <c r="E30" i="8"/>
  <c r="E42" i="8" s="1"/>
  <c r="H63" i="5"/>
  <c r="L63" i="5"/>
  <c r="K63" i="5"/>
  <c r="D63" i="5"/>
  <c r="E63" i="5"/>
  <c r="I63" i="5"/>
  <c r="N72" i="5"/>
  <c r="N71" i="5"/>
  <c r="N70" i="5"/>
  <c r="N73" i="5" l="1"/>
  <c r="E12" i="8"/>
  <c r="C99" i="5" l="1"/>
  <c r="C63" i="5"/>
  <c r="F63" i="5"/>
  <c r="J63" i="5"/>
  <c r="G63" i="5"/>
  <c r="P44" i="5" l="1"/>
  <c r="E44" i="8" l="1"/>
  <c r="N98" i="5"/>
  <c r="O103" i="5" l="1"/>
  <c r="O105" i="5" s="1"/>
  <c r="O109" i="5" s="1"/>
</calcChain>
</file>

<file path=xl/sharedStrings.xml><?xml version="1.0" encoding="utf-8"?>
<sst xmlns="http://schemas.openxmlformats.org/spreadsheetml/2006/main" count="162" uniqueCount="101">
  <si>
    <t>Rate</t>
  </si>
  <si>
    <t>TOTAL</t>
  </si>
  <si>
    <t>Hours</t>
  </si>
  <si>
    <t>Total Hours</t>
  </si>
  <si>
    <t>Subtotal - Hours X Rate</t>
  </si>
  <si>
    <t>Duration</t>
  </si>
  <si>
    <t>Total hours</t>
  </si>
  <si>
    <t>Total</t>
  </si>
  <si>
    <t>Total Fee</t>
  </si>
  <si>
    <t>FEE</t>
  </si>
  <si>
    <t xml:space="preserve"> </t>
  </si>
  <si>
    <t>Reimbursables</t>
  </si>
  <si>
    <t>Total Project Civil</t>
  </si>
  <si>
    <t>City of Virginia Beach Department of Public Works</t>
  </si>
  <si>
    <t>VHB, Inc. - Work Order Budget Form</t>
  </si>
  <si>
    <t>Subconsultant</t>
  </si>
  <si>
    <t>Graphics</t>
  </si>
  <si>
    <t>Tasks</t>
  </si>
  <si>
    <t>Admin.</t>
  </si>
  <si>
    <t>Annual Services Contract for Traffic Engineering</t>
  </si>
  <si>
    <t>Additional Design Services</t>
  </si>
  <si>
    <t>Optional Services</t>
  </si>
  <si>
    <t>Total Additional and Optional Services Fee</t>
  </si>
  <si>
    <t>Subtotal</t>
  </si>
  <si>
    <t>Item</t>
  </si>
  <si>
    <t>Quantity</t>
  </si>
  <si>
    <t>Unit</t>
  </si>
  <si>
    <t>Unit Cost</t>
  </si>
  <si>
    <t>Total Cost</t>
  </si>
  <si>
    <t>Mileage</t>
  </si>
  <si>
    <t>mi</t>
  </si>
  <si>
    <t>"By Receipt"</t>
  </si>
  <si>
    <t>Courier</t>
  </si>
  <si>
    <t>sht</t>
  </si>
  <si>
    <t>B&amp;W Repro 8.5x11</t>
  </si>
  <si>
    <t>B&amp;W Repro 11x17</t>
  </si>
  <si>
    <t>Color Repro 8.5x11</t>
  </si>
  <si>
    <t>Color Repro 11x17</t>
  </si>
  <si>
    <t>ea</t>
  </si>
  <si>
    <t>GBC Binding</t>
  </si>
  <si>
    <t>14 miles per roundtrip</t>
  </si>
  <si>
    <t>Sheet Count</t>
  </si>
  <si>
    <t>Full Sets</t>
  </si>
  <si>
    <t>Sheets/Set</t>
  </si>
  <si>
    <t>Sheets</t>
  </si>
  <si>
    <t>$/Sheet</t>
  </si>
  <si>
    <t>$</t>
  </si>
  <si>
    <t>Half Sets</t>
  </si>
  <si>
    <t>$/Book</t>
  </si>
  <si>
    <t>8.5"x11"</t>
  </si>
  <si>
    <t>.</t>
  </si>
  <si>
    <t>Managing</t>
  </si>
  <si>
    <t>Planner</t>
  </si>
  <si>
    <t>Technician</t>
  </si>
  <si>
    <t>Assistant</t>
  </si>
  <si>
    <t>Contract</t>
  </si>
  <si>
    <t>B&amp;W Large Document</t>
  </si>
  <si>
    <t>sq. ft.</t>
  </si>
  <si>
    <t>Color Large Document</t>
  </si>
  <si>
    <t>Foam Core Boards</t>
  </si>
  <si>
    <t>Gator Core Boards</t>
  </si>
  <si>
    <t>Basis of Compensation</t>
  </si>
  <si>
    <t>Payment</t>
  </si>
  <si>
    <t>Project payment to the ENGINEER by the OWNER will be monthly based on a percent complete of the Basic Services milestone fee plus reimbursable expenses, as approved by the OWNER.  Additional Services &amp; Optional Services are available at the OWNER’s request.</t>
  </si>
  <si>
    <t>BASIC SERVICES</t>
  </si>
  <si>
    <t>Total Estimated Fee</t>
  </si>
  <si>
    <t>ADDITIONAL SERVICES</t>
  </si>
  <si>
    <t>OPTIONAL SERVICES</t>
  </si>
  <si>
    <t>ESTIMATED REIMBURSABLES</t>
  </si>
  <si>
    <t>Manager</t>
  </si>
  <si>
    <t>VHB, Inc. Direct Expenses Budget Form</t>
  </si>
  <si>
    <t>Project</t>
  </si>
  <si>
    <t>Sq ft/ Sheet</t>
  </si>
  <si>
    <t>$/SQ Ft</t>
  </si>
  <si>
    <t>Sq ft</t>
  </si>
  <si>
    <t>For Bid Document - 18 sets if bid, 4 sets if ASC</t>
  </si>
  <si>
    <t>Annual Services Contract for General Civil Engineering</t>
  </si>
  <si>
    <t>VHB - Staff Category</t>
  </si>
  <si>
    <t>8.5"x11" Color</t>
  </si>
  <si>
    <t>Public Engagement (Brochure)</t>
  </si>
  <si>
    <t>Public Engagement (Public Comment Form)</t>
  </si>
  <si>
    <t>Utility Test Pits (up to eight) - Accumark</t>
  </si>
  <si>
    <t>ls</t>
  </si>
  <si>
    <t>As-built plans</t>
  </si>
  <si>
    <t>City of Virginia Beach - Development Authority</t>
  </si>
  <si>
    <t>Engineer</t>
  </si>
  <si>
    <t>QA/QC</t>
  </si>
  <si>
    <t>Tech Specialist</t>
  </si>
  <si>
    <t>Junior Engineer</t>
  </si>
  <si>
    <t>Sr.Technician</t>
  </si>
  <si>
    <t>LA</t>
  </si>
  <si>
    <t>Task 3</t>
  </si>
  <si>
    <t>Task 4</t>
  </si>
  <si>
    <t>Task 5</t>
  </si>
  <si>
    <t>Task 1</t>
  </si>
  <si>
    <t xml:space="preserve">Task 2 </t>
  </si>
  <si>
    <t>PWO #8  - VBDA IP - Concept Plan for a 20KSF facility</t>
  </si>
  <si>
    <t>Task 00100 - Base File and Preliminary Sketches</t>
  </si>
  <si>
    <t>Task 00300 - Final Concept Layout</t>
  </si>
  <si>
    <t>Task 00400 - Additional Services</t>
  </si>
  <si>
    <t>Task 00200 - Meetings to Discuss Draft (Hourly)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</si>
</sst>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&quot;$&quot;* #,##0.000_);_(&quot;$&quot;* \(#,##0.000\);_(&quot;$&quot;* &quot;-&quot;???_);_(@_)"/>
    <numFmt numFmtId="166" formatCode="&quot;$&quot;#,##0.00"/>
    <numFmt numFmtId="167" formatCode="_(&quot;$&quot;* #,##0.00_);_(&quot;$&quot;* \(#,##0.00\);_(&quot;$&quot;* &quot;-&quot;_);_(@_)"/>
    <numFmt numFmtId="168" formatCode="_(&quot;$&quot;* #,##0.000_);_(&quot;$&quot;* \(#,##0.000\);_(&quot;$&quot;* &quot;-&quot;??_);_(@_)"/>
  </numFmts>
  <fonts count="19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u/>
      <sz val="10"/>
      <name val="Arial"/>
      <family val="2"/>
    </font>
    <font>
      <sz val="10"/>
      <color rgb="FFC00000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z val="10"/>
      <color rgb="FFFF0000"/>
      <name val="Arial"/>
      <family val="2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4" fontId="7" fillId="0" borderId="0" applyFont="0" applyFill="0" applyBorder="0" applyAlignment="0" applyProtection="0"/>
    <xf numFmtId="0" fontId="7" fillId="0" borderId="0"/>
    <xf numFmtId="0" fontId="6" fillId="0" borderId="0"/>
    <xf numFmtId="44" fontId="9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216">
    <xf numFmtId="0" fontId="0" fillId="0" borderId="0" xfId="0"/>
    <xf numFmtId="0" fontId="9" fillId="0" borderId="0" xfId="2" applyFont="1"/>
    <xf numFmtId="164" fontId="0" fillId="0" borderId="10" xfId="1" applyNumberFormat="1" applyFont="1" applyBorder="1"/>
    <xf numFmtId="44" fontId="6" fillId="0" borderId="25" xfId="1" applyFont="1" applyBorder="1"/>
    <xf numFmtId="164" fontId="2" fillId="0" borderId="11" xfId="1" applyNumberFormat="1" applyFont="1" applyBorder="1"/>
    <xf numFmtId="44" fontId="0" fillId="2" borderId="4" xfId="1" applyFont="1" applyFill="1" applyBorder="1"/>
    <xf numFmtId="0" fontId="6" fillId="0" borderId="0" xfId="3"/>
    <xf numFmtId="44" fontId="6" fillId="0" borderId="3" xfId="1" applyFont="1" applyFill="1" applyBorder="1"/>
    <xf numFmtId="42" fontId="6" fillId="0" borderId="0" xfId="3" applyNumberFormat="1"/>
    <xf numFmtId="44" fontId="2" fillId="4" borderId="4" xfId="1" applyFont="1" applyFill="1" applyBorder="1" applyAlignment="1">
      <alignment horizontal="right"/>
    </xf>
    <xf numFmtId="44" fontId="6" fillId="4" borderId="3" xfId="1" applyFont="1" applyFill="1" applyBorder="1"/>
    <xf numFmtId="0" fontId="6" fillId="0" borderId="3" xfId="3" applyBorder="1"/>
    <xf numFmtId="44" fontId="6" fillId="0" borderId="3" xfId="1" applyFont="1" applyBorder="1"/>
    <xf numFmtId="44" fontId="6" fillId="0" borderId="0" xfId="3" applyNumberFormat="1"/>
    <xf numFmtId="44" fontId="0" fillId="2" borderId="3" xfId="1" applyFont="1" applyFill="1" applyBorder="1"/>
    <xf numFmtId="44" fontId="0" fillId="0" borderId="7" xfId="1" applyFont="1" applyBorder="1"/>
    <xf numFmtId="164" fontId="0" fillId="0" borderId="9" xfId="1" applyNumberFormat="1" applyFont="1" applyBorder="1"/>
    <xf numFmtId="164" fontId="0" fillId="0" borderId="4" xfId="1" applyNumberFormat="1" applyFont="1" applyBorder="1"/>
    <xf numFmtId="0" fontId="9" fillId="0" borderId="0" xfId="3" applyFont="1"/>
    <xf numFmtId="0" fontId="2" fillId="0" borderId="23" xfId="3" applyFont="1" applyBorder="1"/>
    <xf numFmtId="0" fontId="9" fillId="0" borderId="10" xfId="3" applyFont="1" applyBorder="1"/>
    <xf numFmtId="0" fontId="9" fillId="0" borderId="8" xfId="3" applyFont="1" applyBorder="1"/>
    <xf numFmtId="0" fontId="2" fillId="0" borderId="20" xfId="3" applyFont="1" applyBorder="1"/>
    <xf numFmtId="0" fontId="2" fillId="0" borderId="13" xfId="3" applyFont="1" applyBorder="1"/>
    <xf numFmtId="0" fontId="9" fillId="0" borderId="2" xfId="3" applyFont="1" applyBorder="1"/>
    <xf numFmtId="0" fontId="9" fillId="0" borderId="5" xfId="3" applyFont="1" applyBorder="1"/>
    <xf numFmtId="0" fontId="9" fillId="0" borderId="6" xfId="3" applyFont="1" applyBorder="1"/>
    <xf numFmtId="0" fontId="2" fillId="0" borderId="8" xfId="3" applyFont="1" applyBorder="1"/>
    <xf numFmtId="0" fontId="9" fillId="0" borderId="4" xfId="3" applyFont="1" applyBorder="1"/>
    <xf numFmtId="0" fontId="9" fillId="0" borderId="3" xfId="3" applyFont="1" applyBorder="1"/>
    <xf numFmtId="0" fontId="9" fillId="0" borderId="14" xfId="3" applyFont="1" applyBorder="1"/>
    <xf numFmtId="0" fontId="9" fillId="0" borderId="17" xfId="3" applyFont="1" applyBorder="1"/>
    <xf numFmtId="42" fontId="9" fillId="0" borderId="25" xfId="3" applyNumberFormat="1" applyFont="1" applyBorder="1"/>
    <xf numFmtId="0" fontId="9" fillId="0" borderId="7" xfId="3" applyFont="1" applyBorder="1"/>
    <xf numFmtId="0" fontId="6" fillId="0" borderId="29" xfId="3" applyBorder="1" applyAlignment="1">
      <alignment horizontal="right"/>
    </xf>
    <xf numFmtId="42" fontId="9" fillId="0" borderId="3" xfId="3" applyNumberFormat="1" applyFont="1" applyBorder="1"/>
    <xf numFmtId="44" fontId="9" fillId="0" borderId="0" xfId="3" applyNumberFormat="1" applyFont="1"/>
    <xf numFmtId="0" fontId="9" fillId="3" borderId="28" xfId="3" applyFont="1" applyFill="1" applyBorder="1"/>
    <xf numFmtId="0" fontId="9" fillId="2" borderId="27" xfId="3" applyFont="1" applyFill="1" applyBorder="1"/>
    <xf numFmtId="0" fontId="9" fillId="2" borderId="4" xfId="3" applyFont="1" applyFill="1" applyBorder="1"/>
    <xf numFmtId="0" fontId="2" fillId="4" borderId="9" xfId="3" applyFont="1" applyFill="1" applyBorder="1"/>
    <xf numFmtId="0" fontId="9" fillId="4" borderId="4" xfId="3" applyFont="1" applyFill="1" applyBorder="1"/>
    <xf numFmtId="0" fontId="9" fillId="4" borderId="1" xfId="3" applyFont="1" applyFill="1" applyBorder="1"/>
    <xf numFmtId="42" fontId="9" fillId="4" borderId="11" xfId="3" applyNumberFormat="1" applyFont="1" applyFill="1" applyBorder="1"/>
    <xf numFmtId="0" fontId="9" fillId="4" borderId="8" xfId="3" applyFont="1" applyFill="1" applyBorder="1"/>
    <xf numFmtId="0" fontId="9" fillId="4" borderId="3" xfId="3" applyFont="1" applyFill="1" applyBorder="1"/>
    <xf numFmtId="0" fontId="9" fillId="0" borderId="12" xfId="3" applyFont="1" applyBorder="1"/>
    <xf numFmtId="0" fontId="9" fillId="0" borderId="9" xfId="3" applyFont="1" applyBorder="1"/>
    <xf numFmtId="0" fontId="9" fillId="0" borderId="1" xfId="3" applyFont="1" applyBorder="1"/>
    <xf numFmtId="0" fontId="2" fillId="0" borderId="11" xfId="3" applyFont="1" applyBorder="1"/>
    <xf numFmtId="0" fontId="9" fillId="0" borderId="16" xfId="3" applyFont="1" applyBorder="1"/>
    <xf numFmtId="0" fontId="9" fillId="0" borderId="11" xfId="3" applyFont="1" applyBorder="1"/>
    <xf numFmtId="42" fontId="9" fillId="0" borderId="0" xfId="3" applyNumberFormat="1" applyFont="1"/>
    <xf numFmtId="0" fontId="2" fillId="0" borderId="12" xfId="3" applyFont="1" applyBorder="1"/>
    <xf numFmtId="0" fontId="2" fillId="0" borderId="9" xfId="3" applyFont="1" applyBorder="1"/>
    <xf numFmtId="0" fontId="2" fillId="0" borderId="4" xfId="3" applyFont="1" applyBorder="1"/>
    <xf numFmtId="0" fontId="9" fillId="0" borderId="3" xfId="3" applyFont="1" applyBorder="1" applyAlignment="1">
      <alignment horizontal="center"/>
    </xf>
    <xf numFmtId="0" fontId="8" fillId="0" borderId="3" xfId="3" applyFont="1" applyBorder="1" applyAlignment="1">
      <alignment horizontal="center"/>
    </xf>
    <xf numFmtId="0" fontId="9" fillId="0" borderId="15" xfId="3" applyFont="1" applyBorder="1"/>
    <xf numFmtId="0" fontId="11" fillId="0" borderId="0" xfId="3" applyFont="1"/>
    <xf numFmtId="42" fontId="0" fillId="0" borderId="0" xfId="3" applyNumberFormat="1" applyFont="1"/>
    <xf numFmtId="0" fontId="6" fillId="0" borderId="8" xfId="3" applyBorder="1" applyAlignment="1">
      <alignment horizontal="left" indent="3"/>
    </xf>
    <xf numFmtId="0" fontId="6" fillId="0" borderId="0" xfId="0" applyFont="1"/>
    <xf numFmtId="0" fontId="1" fillId="0" borderId="0" xfId="0" applyFont="1"/>
    <xf numFmtId="0" fontId="12" fillId="0" borderId="0" xfId="0" applyFont="1"/>
    <xf numFmtId="0" fontId="12" fillId="0" borderId="0" xfId="0" applyFont="1" applyAlignment="1">
      <alignment horizontal="right"/>
    </xf>
    <xf numFmtId="0" fontId="3" fillId="0" borderId="0" xfId="0" applyFont="1"/>
    <xf numFmtId="44" fontId="3" fillId="0" borderId="0" xfId="0" applyNumberFormat="1" applyFont="1"/>
    <xf numFmtId="0" fontId="6" fillId="0" borderId="31" xfId="0" applyFont="1" applyBorder="1"/>
    <xf numFmtId="0" fontId="13" fillId="0" borderId="3" xfId="0" applyFont="1" applyBorder="1"/>
    <xf numFmtId="0" fontId="13" fillId="0" borderId="0" xfId="0" applyFont="1"/>
    <xf numFmtId="44" fontId="0" fillId="0" borderId="32" xfId="4" applyFont="1" applyBorder="1"/>
    <xf numFmtId="0" fontId="13" fillId="0" borderId="4" xfId="0" applyFont="1" applyBorder="1"/>
    <xf numFmtId="0" fontId="13" fillId="0" borderId="1" xfId="0" applyFont="1" applyBorder="1"/>
    <xf numFmtId="0" fontId="0" fillId="0" borderId="1" xfId="0" applyBorder="1"/>
    <xf numFmtId="44" fontId="0" fillId="0" borderId="33" xfId="4" applyFont="1" applyBorder="1"/>
    <xf numFmtId="44" fontId="13" fillId="0" borderId="0" xfId="0" applyNumberFormat="1" applyFont="1"/>
    <xf numFmtId="44" fontId="13" fillId="0" borderId="1" xfId="0" applyNumberFormat="1" applyFont="1" applyBorder="1"/>
    <xf numFmtId="0" fontId="2" fillId="0" borderId="2" xfId="3" applyFont="1" applyBorder="1" applyAlignment="1">
      <alignment horizontal="right"/>
    </xf>
    <xf numFmtId="9" fontId="2" fillId="0" borderId="21" xfId="3" applyNumberFormat="1" applyFont="1" applyBorder="1" applyAlignment="1">
      <alignment horizontal="right"/>
    </xf>
    <xf numFmtId="0" fontId="6" fillId="0" borderId="17" xfId="3" applyBorder="1" applyAlignment="1">
      <alignment horizontal="right"/>
    </xf>
    <xf numFmtId="0" fontId="9" fillId="0" borderId="13" xfId="3" applyFont="1" applyBorder="1"/>
    <xf numFmtId="0" fontId="6" fillId="0" borderId="0" xfId="0" applyFont="1" applyAlignment="1">
      <alignment horizontal="center"/>
    </xf>
    <xf numFmtId="44" fontId="0" fillId="0" borderId="0" xfId="0" applyNumberFormat="1"/>
    <xf numFmtId="165" fontId="0" fillId="0" borderId="0" xfId="0" applyNumberFormat="1"/>
    <xf numFmtId="44" fontId="2" fillId="0" borderId="22" xfId="3" applyNumberFormat="1" applyFont="1" applyBorder="1"/>
    <xf numFmtId="44" fontId="2" fillId="0" borderId="24" xfId="3" applyNumberFormat="1" applyFont="1" applyBorder="1"/>
    <xf numFmtId="0" fontId="6" fillId="0" borderId="8" xfId="3" applyBorder="1"/>
    <xf numFmtId="166" fontId="2" fillId="4" borderId="12" xfId="3" applyNumberFormat="1" applyFont="1" applyFill="1" applyBorder="1"/>
    <xf numFmtId="166" fontId="2" fillId="0" borderId="12" xfId="1" applyNumberFormat="1" applyFont="1" applyBorder="1"/>
    <xf numFmtId="166" fontId="2" fillId="0" borderId="11" xfId="1" applyNumberFormat="1" applyFont="1" applyBorder="1"/>
    <xf numFmtId="0" fontId="2" fillId="0" borderId="0" xfId="0" applyFont="1" applyAlignment="1">
      <alignment horizontal="center"/>
    </xf>
    <xf numFmtId="44" fontId="9" fillId="0" borderId="0" xfId="2" applyNumberFormat="1" applyFont="1"/>
    <xf numFmtId="166" fontId="9" fillId="0" borderId="11" xfId="3" applyNumberFormat="1" applyFont="1" applyBorder="1"/>
    <xf numFmtId="166" fontId="9" fillId="4" borderId="11" xfId="3" applyNumberFormat="1" applyFont="1" applyFill="1" applyBorder="1"/>
    <xf numFmtId="7" fontId="2" fillId="4" borderId="4" xfId="1" applyNumberFormat="1" applyFont="1" applyFill="1" applyBorder="1" applyAlignment="1">
      <alignment horizontal="right"/>
    </xf>
    <xf numFmtId="7" fontId="6" fillId="4" borderId="3" xfId="1" applyNumberFormat="1" applyFont="1" applyFill="1" applyBorder="1"/>
    <xf numFmtId="44" fontId="9" fillId="0" borderId="4" xfId="3" applyNumberFormat="1" applyFont="1" applyBorder="1"/>
    <xf numFmtId="44" fontId="2" fillId="4" borderId="12" xfId="3" applyNumberFormat="1" applyFont="1" applyFill="1" applyBorder="1"/>
    <xf numFmtId="44" fontId="2" fillId="0" borderId="11" xfId="1" applyFont="1" applyBorder="1"/>
    <xf numFmtId="44" fontId="2" fillId="0" borderId="15" xfId="1" applyFont="1" applyBorder="1"/>
    <xf numFmtId="44" fontId="9" fillId="0" borderId="3" xfId="3" applyNumberFormat="1" applyFont="1" applyBorder="1"/>
    <xf numFmtId="0" fontId="6" fillId="0" borderId="0" xfId="0" applyFont="1" applyAlignment="1">
      <alignment horizontal="left"/>
    </xf>
    <xf numFmtId="0" fontId="0" fillId="0" borderId="3" xfId="0" applyBorder="1"/>
    <xf numFmtId="42" fontId="0" fillId="0" borderId="32" xfId="0" applyNumberFormat="1" applyBorder="1"/>
    <xf numFmtId="0" fontId="2" fillId="0" borderId="4" xfId="0" applyFont="1" applyBorder="1" applyAlignment="1">
      <alignment horizontal="right"/>
    </xf>
    <xf numFmtId="42" fontId="2" fillId="0" borderId="33" xfId="0" applyNumberFormat="1" applyFont="1" applyBorder="1"/>
    <xf numFmtId="0" fontId="0" fillId="0" borderId="30" xfId="0" applyBorder="1"/>
    <xf numFmtId="0" fontId="0" fillId="0" borderId="37" xfId="0" applyBorder="1"/>
    <xf numFmtId="0" fontId="6" fillId="0" borderId="3" xfId="0" applyFont="1" applyBorder="1"/>
    <xf numFmtId="0" fontId="6" fillId="0" borderId="30" xfId="0" applyFont="1" applyBorder="1" applyAlignment="1">
      <alignment horizontal="right"/>
    </xf>
    <xf numFmtId="0" fontId="12" fillId="0" borderId="3" xfId="0" applyFont="1" applyBorder="1"/>
    <xf numFmtId="0" fontId="12" fillId="0" borderId="32" xfId="0" applyFont="1" applyBorder="1" applyAlignment="1">
      <alignment horizontal="right"/>
    </xf>
    <xf numFmtId="44" fontId="0" fillId="0" borderId="32" xfId="0" applyNumberFormat="1" applyBorder="1"/>
    <xf numFmtId="44" fontId="2" fillId="0" borderId="33" xfId="0" applyNumberFormat="1" applyFont="1" applyBorder="1"/>
    <xf numFmtId="44" fontId="2" fillId="0" borderId="1" xfId="0" applyNumberFormat="1" applyFont="1" applyBorder="1" applyAlignment="1">
      <alignment horizontal="right"/>
    </xf>
    <xf numFmtId="0" fontId="0" fillId="0" borderId="36" xfId="0" applyBorder="1"/>
    <xf numFmtId="0" fontId="2" fillId="0" borderId="1" xfId="0" applyFont="1" applyBorder="1" applyAlignment="1">
      <alignment horizontal="right"/>
    </xf>
    <xf numFmtId="0" fontId="0" fillId="0" borderId="3" xfId="0" applyBorder="1" applyAlignment="1">
      <alignment horizontal="left" indent="1"/>
    </xf>
    <xf numFmtId="0" fontId="6" fillId="0" borderId="3" xfId="0" applyFont="1" applyBorder="1" applyAlignment="1">
      <alignment horizontal="left" indent="1"/>
    </xf>
    <xf numFmtId="0" fontId="9" fillId="2" borderId="8" xfId="3" applyFont="1" applyFill="1" applyBorder="1"/>
    <xf numFmtId="166" fontId="9" fillId="3" borderId="11" xfId="3" applyNumberFormat="1" applyFont="1" applyFill="1" applyBorder="1"/>
    <xf numFmtId="0" fontId="0" fillId="4" borderId="0" xfId="3" applyFont="1" applyFill="1" applyAlignment="1">
      <alignment horizontal="center"/>
    </xf>
    <xf numFmtId="0" fontId="10" fillId="4" borderId="18" xfId="3" applyFont="1" applyFill="1" applyBorder="1"/>
    <xf numFmtId="0" fontId="0" fillId="4" borderId="19" xfId="3" applyFont="1" applyFill="1" applyBorder="1" applyAlignment="1">
      <alignment horizontal="center"/>
    </xf>
    <xf numFmtId="0" fontId="9" fillId="4" borderId="38" xfId="3" applyFont="1" applyFill="1" applyBorder="1"/>
    <xf numFmtId="44" fontId="6" fillId="4" borderId="38" xfId="1" applyFont="1" applyFill="1" applyBorder="1"/>
    <xf numFmtId="0" fontId="9" fillId="4" borderId="18" xfId="3" applyFont="1" applyFill="1" applyBorder="1"/>
    <xf numFmtId="42" fontId="9" fillId="4" borderId="26" xfId="3" applyNumberFormat="1" applyFont="1" applyFill="1" applyBorder="1"/>
    <xf numFmtId="0" fontId="6" fillId="0" borderId="8" xfId="3" applyBorder="1" applyAlignment="1">
      <alignment horizontal="left" indent="2"/>
    </xf>
    <xf numFmtId="44" fontId="6" fillId="0" borderId="11" xfId="1" applyFont="1" applyFill="1" applyBorder="1"/>
    <xf numFmtId="0" fontId="6" fillId="4" borderId="9" xfId="3" applyFill="1" applyBorder="1" applyAlignment="1">
      <alignment horizontal="left" indent="2"/>
    </xf>
    <xf numFmtId="0" fontId="10" fillId="4" borderId="8" xfId="3" applyFont="1" applyFill="1" applyBorder="1"/>
    <xf numFmtId="0" fontId="2" fillId="0" borderId="39" xfId="3" applyFont="1" applyBorder="1"/>
    <xf numFmtId="0" fontId="9" fillId="0" borderId="40" xfId="3" applyFont="1" applyBorder="1"/>
    <xf numFmtId="0" fontId="9" fillId="0" borderId="39" xfId="3" applyFont="1" applyBorder="1"/>
    <xf numFmtId="166" fontId="9" fillId="0" borderId="25" xfId="3" applyNumberFormat="1" applyFont="1" applyBorder="1"/>
    <xf numFmtId="0" fontId="0" fillId="0" borderId="0" xfId="0" applyAlignment="1">
      <alignment horizontal="right"/>
    </xf>
    <xf numFmtId="167" fontId="0" fillId="0" borderId="32" xfId="0" applyNumberFormat="1" applyBorder="1"/>
    <xf numFmtId="167" fontId="2" fillId="0" borderId="33" xfId="0" applyNumberFormat="1" applyFont="1" applyBorder="1"/>
    <xf numFmtId="168" fontId="0" fillId="0" borderId="0" xfId="0" applyNumberFormat="1"/>
    <xf numFmtId="0" fontId="2" fillId="5" borderId="0" xfId="0" applyFont="1" applyFill="1"/>
    <xf numFmtId="9" fontId="9" fillId="0" borderId="0" xfId="5" applyFont="1"/>
    <xf numFmtId="0" fontId="6" fillId="0" borderId="0" xfId="2" applyFont="1"/>
    <xf numFmtId="0" fontId="0" fillId="0" borderId="41" xfId="0" applyBorder="1"/>
    <xf numFmtId="0" fontId="0" fillId="0" borderId="21" xfId="0" applyBorder="1"/>
    <xf numFmtId="44" fontId="0" fillId="0" borderId="42" xfId="4" applyFont="1" applyFill="1" applyBorder="1"/>
    <xf numFmtId="0" fontId="6" fillId="0" borderId="21" xfId="0" applyFont="1" applyBorder="1"/>
    <xf numFmtId="44" fontId="0" fillId="0" borderId="4" xfId="1" applyFont="1" applyFill="1" applyBorder="1" applyAlignment="1">
      <alignment horizontal="center"/>
    </xf>
    <xf numFmtId="0" fontId="9" fillId="3" borderId="3" xfId="3" applyFont="1" applyFill="1" applyBorder="1"/>
    <xf numFmtId="0" fontId="6" fillId="0" borderId="31" xfId="0" applyFont="1" applyBorder="1" applyAlignment="1">
      <alignment wrapText="1"/>
    </xf>
    <xf numFmtId="0" fontId="6" fillId="4" borderId="3" xfId="3" applyFill="1" applyBorder="1"/>
    <xf numFmtId="0" fontId="6" fillId="4" borderId="8" xfId="3" applyFill="1" applyBorder="1"/>
    <xf numFmtId="166" fontId="6" fillId="4" borderId="11" xfId="3" applyNumberFormat="1" applyFill="1" applyBorder="1"/>
    <xf numFmtId="0" fontId="6" fillId="4" borderId="1" xfId="3" applyFill="1" applyBorder="1"/>
    <xf numFmtId="0" fontId="6" fillId="4" borderId="4" xfId="3" applyFill="1" applyBorder="1"/>
    <xf numFmtId="0" fontId="6" fillId="4" borderId="39" xfId="3" applyFill="1" applyBorder="1" applyAlignment="1">
      <alignment horizontal="left" indent="2"/>
    </xf>
    <xf numFmtId="0" fontId="9" fillId="4" borderId="40" xfId="3" applyFont="1" applyFill="1" applyBorder="1"/>
    <xf numFmtId="0" fontId="9" fillId="4" borderId="7" xfId="3" applyFont="1" applyFill="1" applyBorder="1"/>
    <xf numFmtId="7" fontId="2" fillId="4" borderId="7" xfId="1" applyNumberFormat="1" applyFont="1" applyFill="1" applyBorder="1" applyAlignment="1">
      <alignment horizontal="right"/>
    </xf>
    <xf numFmtId="0" fontId="2" fillId="4" borderId="39" xfId="3" applyFont="1" applyFill="1" applyBorder="1"/>
    <xf numFmtId="166" fontId="2" fillId="4" borderId="25" xfId="3" applyNumberFormat="1" applyFont="1" applyFill="1" applyBorder="1"/>
    <xf numFmtId="42" fontId="6" fillId="4" borderId="11" xfId="3" applyNumberFormat="1" applyFill="1" applyBorder="1"/>
    <xf numFmtId="44" fontId="0" fillId="0" borderId="3" xfId="4" applyFont="1" applyBorder="1"/>
    <xf numFmtId="0" fontId="0" fillId="0" borderId="8" xfId="0" applyBorder="1"/>
    <xf numFmtId="0" fontId="1" fillId="0" borderId="18" xfId="3" applyFont="1" applyBorder="1"/>
    <xf numFmtId="0" fontId="9" fillId="0" borderId="19" xfId="3" applyFont="1" applyBorder="1"/>
    <xf numFmtId="0" fontId="1" fillId="5" borderId="8" xfId="3" applyFont="1" applyFill="1" applyBorder="1"/>
    <xf numFmtId="0" fontId="9" fillId="0" borderId="8" xfId="3" applyFont="1" applyBorder="1" applyAlignment="1">
      <alignment horizontal="right"/>
    </xf>
    <xf numFmtId="0" fontId="9" fillId="0" borderId="9" xfId="3" applyFont="1" applyBorder="1" applyAlignment="1">
      <alignment horizontal="right"/>
    </xf>
    <xf numFmtId="0" fontId="9" fillId="0" borderId="43" xfId="3" applyFont="1" applyBorder="1"/>
    <xf numFmtId="0" fontId="4" fillId="0" borderId="8" xfId="3" applyFont="1" applyBorder="1"/>
    <xf numFmtId="0" fontId="6" fillId="4" borderId="0" xfId="3" applyFill="1" applyAlignment="1">
      <alignment horizontal="center"/>
    </xf>
    <xf numFmtId="0" fontId="2" fillId="3" borderId="8" xfId="3" applyFont="1" applyFill="1" applyBorder="1" applyAlignment="1">
      <alignment horizontal="right"/>
    </xf>
    <xf numFmtId="0" fontId="9" fillId="3" borderId="0" xfId="3" applyFont="1" applyFill="1"/>
    <xf numFmtId="0" fontId="2" fillId="0" borderId="9" xfId="3" applyFont="1" applyBorder="1" applyAlignment="1">
      <alignment horizontal="right"/>
    </xf>
    <xf numFmtId="0" fontId="2" fillId="0" borderId="44" xfId="3" applyFont="1" applyBorder="1"/>
    <xf numFmtId="0" fontId="9" fillId="0" borderId="45" xfId="3" applyFont="1" applyBorder="1"/>
    <xf numFmtId="0" fontId="5" fillId="0" borderId="8" xfId="3" applyFont="1" applyBorder="1"/>
    <xf numFmtId="0" fontId="2" fillId="4" borderId="8" xfId="3" applyFont="1" applyFill="1" applyBorder="1"/>
    <xf numFmtId="0" fontId="6" fillId="4" borderId="0" xfId="3" applyFill="1" applyAlignment="1">
      <alignment horizontal="right"/>
    </xf>
    <xf numFmtId="0" fontId="6" fillId="4" borderId="0" xfId="3" applyFill="1"/>
    <xf numFmtId="0" fontId="6" fillId="0" borderId="8" xfId="3" applyBorder="1" applyAlignment="1">
      <alignment horizontal="left" indent="1"/>
    </xf>
    <xf numFmtId="0" fontId="2" fillId="0" borderId="8" xfId="3" applyFont="1" applyBorder="1" applyAlignment="1">
      <alignment horizontal="right"/>
    </xf>
    <xf numFmtId="0" fontId="5" fillId="0" borderId="8" xfId="3" applyFont="1" applyBorder="1" applyAlignment="1">
      <alignment horizontal="left"/>
    </xf>
    <xf numFmtId="0" fontId="9" fillId="0" borderId="8" xfId="2" applyFont="1" applyBorder="1"/>
    <xf numFmtId="0" fontId="16" fillId="4" borderId="38" xfId="3" applyFont="1" applyFill="1" applyBorder="1"/>
    <xf numFmtId="44" fontId="16" fillId="4" borderId="38" xfId="1" applyFont="1" applyFill="1" applyBorder="1"/>
    <xf numFmtId="0" fontId="16" fillId="4" borderId="18" xfId="3" applyFont="1" applyFill="1" applyBorder="1"/>
    <xf numFmtId="42" fontId="16" fillId="4" borderId="26" xfId="3" applyNumberFormat="1" applyFont="1" applyFill="1" applyBorder="1"/>
    <xf numFmtId="0" fontId="16" fillId="0" borderId="0" xfId="3" applyFont="1"/>
    <xf numFmtId="0" fontId="16" fillId="0" borderId="3" xfId="3" applyFont="1" applyBorder="1"/>
    <xf numFmtId="0" fontId="16" fillId="4" borderId="9" xfId="3" applyFont="1" applyFill="1" applyBorder="1" applyAlignment="1">
      <alignment horizontal="left" indent="2"/>
    </xf>
    <xf numFmtId="0" fontId="16" fillId="4" borderId="1" xfId="3" applyFont="1" applyFill="1" applyBorder="1"/>
    <xf numFmtId="0" fontId="16" fillId="4" borderId="4" xfId="3" applyFont="1" applyFill="1" applyBorder="1"/>
    <xf numFmtId="44" fontId="16" fillId="0" borderId="0" xfId="3" applyNumberFormat="1" applyFont="1"/>
    <xf numFmtId="0" fontId="16" fillId="4" borderId="19" xfId="3" applyFont="1" applyFill="1" applyBorder="1" applyAlignment="1">
      <alignment horizontal="center"/>
    </xf>
    <xf numFmtId="0" fontId="16" fillId="0" borderId="0" xfId="2" applyFont="1"/>
    <xf numFmtId="0" fontId="17" fillId="4" borderId="19" xfId="3" applyFont="1" applyFill="1" applyBorder="1" applyAlignment="1">
      <alignment horizontal="center"/>
    </xf>
    <xf numFmtId="0" fontId="18" fillId="4" borderId="18" xfId="3" applyFont="1" applyFill="1" applyBorder="1"/>
    <xf numFmtId="0" fontId="6" fillId="0" borderId="0" xfId="3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32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0" fillId="0" borderId="36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34" xfId="0" applyFont="1" applyBorder="1" applyAlignment="1">
      <alignment horizontal="left"/>
    </xf>
    <xf numFmtId="0" fontId="14" fillId="0" borderId="31" xfId="0" applyFont="1" applyBorder="1" applyAlignment="1">
      <alignment horizontal="center"/>
    </xf>
    <xf numFmtId="0" fontId="0" fillId="0" borderId="35" xfId="0" applyBorder="1" applyAlignment="1">
      <alignment horizontal="left" wrapText="1"/>
    </xf>
    <xf numFmtId="0" fontId="0" fillId="0" borderId="30" xfId="0" applyBorder="1" applyAlignment="1">
      <alignment horizontal="center"/>
    </xf>
    <xf numFmtId="0" fontId="0" fillId="0" borderId="37" xfId="0" applyBorder="1" applyAlignment="1">
      <alignment horizontal="center"/>
    </xf>
    <xf numFmtId="0" fontId="2" fillId="0" borderId="13" xfId="3" applyFont="1" applyBorder="1" applyAlignment="1">
      <alignment horizontal="center"/>
    </xf>
    <xf numFmtId="0" fontId="2" fillId="0" borderId="14" xfId="3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3" xfId="3" applyFont="1" applyBorder="1"/>
  </cellXfs>
  <cellStyles count="6">
    <cellStyle name="Currency" xfId="4" builtinId="4"/>
    <cellStyle name="Currency 2" xfId="1" xr:uid="{00000000-0005-0000-0000-000001000000}"/>
    <cellStyle name="Normal" xfId="0" builtinId="0"/>
    <cellStyle name="Normal 2" xfId="2" xr:uid="{00000000-0005-0000-0000-000003000000}"/>
    <cellStyle name="Normal 2 2" xfId="3" xr:uid="{00000000-0005-0000-0000-000004000000}"/>
    <cellStyle name="Percent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zoomScale="85" zoomScaleNormal="85" workbookViewId="0">
      <selection activeCell="A7" sqref="A7"/>
    </sheetView>
  </sheetViews>
  <sheetFormatPr defaultRowHeight="12.75" x14ac:dyDescent="0.2"/>
  <cols>
    <col min="1" max="1" width="50.5703125" bestFit="1" customWidth="1"/>
    <col min="2" max="2" width="8.42578125" customWidth="1"/>
    <col min="3" max="3" width="11.42578125" customWidth="1"/>
    <col min="4" max="4" width="11.28515625" customWidth="1"/>
    <col min="5" max="5" width="11.85546875" customWidth="1"/>
  </cols>
  <sheetData>
    <row r="1" spans="1:5" ht="20.25" x14ac:dyDescent="0.3">
      <c r="A1" s="208" t="s">
        <v>61</v>
      </c>
      <c r="B1" s="208"/>
      <c r="C1" s="208"/>
      <c r="D1" s="208"/>
      <c r="E1" s="208"/>
    </row>
    <row r="2" spans="1:5" x14ac:dyDescent="0.2">
      <c r="A2" s="207" t="s">
        <v>62</v>
      </c>
      <c r="B2" s="207"/>
      <c r="C2" s="207"/>
      <c r="D2" s="207"/>
      <c r="E2" s="207"/>
    </row>
    <row r="3" spans="1:5" ht="37.5" customHeight="1" x14ac:dyDescent="0.2">
      <c r="A3" s="209" t="s">
        <v>63</v>
      </c>
      <c r="B3" s="209"/>
      <c r="C3" s="209"/>
      <c r="D3" s="209"/>
      <c r="E3" s="209"/>
    </row>
    <row r="4" spans="1:5" x14ac:dyDescent="0.2">
      <c r="A4" s="210"/>
      <c r="B4" s="205"/>
      <c r="C4" s="205"/>
      <c r="D4" s="205"/>
      <c r="E4" s="211"/>
    </row>
    <row r="5" spans="1:5" x14ac:dyDescent="0.2">
      <c r="A5" s="201" t="s">
        <v>64</v>
      </c>
      <c r="B5" s="202"/>
      <c r="C5" s="202"/>
      <c r="D5" s="202"/>
      <c r="E5" s="203"/>
    </row>
    <row r="6" spans="1:5" x14ac:dyDescent="0.2">
      <c r="A6" s="118" t="str">
        <f>'Labor '!A9</f>
        <v>Task 00100 - Base File and Preliminary Sketches</v>
      </c>
      <c r="B6" s="206"/>
      <c r="C6" s="206"/>
      <c r="D6" s="206"/>
      <c r="E6" s="138">
        <f>'Labor '!O14</f>
        <v>5427.24</v>
      </c>
    </row>
    <row r="7" spans="1:5" x14ac:dyDescent="0.2">
      <c r="A7" s="118" t="str">
        <f>'Labor '!A15</f>
        <v>Task 00200 - Meetings to Discuss Draft (Hourly)</v>
      </c>
      <c r="B7" s="206"/>
      <c r="C7" s="206"/>
      <c r="D7" s="206"/>
      <c r="E7" s="138">
        <f>'Labor '!O24</f>
        <v>1408.44</v>
      </c>
    </row>
    <row r="8" spans="1:5" x14ac:dyDescent="0.2">
      <c r="A8" s="118" t="str">
        <f>'Labor '!A25</f>
        <v>Task 00300 - Final Concept Layout</v>
      </c>
      <c r="B8" s="206"/>
      <c r="C8" s="206"/>
      <c r="D8" s="206"/>
      <c r="E8" s="138">
        <f>'Labor '!O33</f>
        <v>7869.76</v>
      </c>
    </row>
    <row r="9" spans="1:5" x14ac:dyDescent="0.2">
      <c r="A9" s="118" t="str">
        <f>'Labor '!A34</f>
        <v>Task 00400 - Additional Services</v>
      </c>
      <c r="B9" s="206"/>
      <c r="C9" s="206"/>
      <c r="D9" s="206"/>
      <c r="E9" s="138">
        <f>'Labor '!O40</f>
        <v>0</v>
      </c>
    </row>
    <row r="10" spans="1:5" x14ac:dyDescent="0.2">
      <c r="A10" s="118" t="str">
        <f>'Labor '!A50</f>
        <v>Task 5</v>
      </c>
      <c r="B10" s="206"/>
      <c r="C10" s="206"/>
      <c r="D10" s="206"/>
      <c r="E10" s="138">
        <f>'Labor '!O60</f>
        <v>0</v>
      </c>
    </row>
    <row r="11" spans="1:5" x14ac:dyDescent="0.2">
      <c r="A11" s="103"/>
      <c r="B11" s="206"/>
      <c r="C11" s="206"/>
      <c r="D11" s="206"/>
      <c r="E11" s="104"/>
    </row>
    <row r="12" spans="1:5" x14ac:dyDescent="0.2">
      <c r="A12" s="105"/>
      <c r="B12" s="204" t="s">
        <v>23</v>
      </c>
      <c r="C12" s="204"/>
      <c r="D12" s="204"/>
      <c r="E12" s="139">
        <f>SUM(E6:E11)</f>
        <v>14705.44</v>
      </c>
    </row>
    <row r="13" spans="1:5" x14ac:dyDescent="0.2">
      <c r="A13" s="107"/>
      <c r="B13" s="205"/>
      <c r="C13" s="205"/>
      <c r="D13" s="205"/>
      <c r="E13" s="108"/>
    </row>
    <row r="14" spans="1:5" x14ac:dyDescent="0.2">
      <c r="A14" s="201" t="s">
        <v>66</v>
      </c>
      <c r="B14" s="202"/>
      <c r="C14" s="202"/>
      <c r="D14" s="202"/>
      <c r="E14" s="203"/>
    </row>
    <row r="15" spans="1:5" x14ac:dyDescent="0.2">
      <c r="A15" s="119" t="str">
        <f>'Labor '!A69</f>
        <v>Task 1</v>
      </c>
      <c r="B15" s="206"/>
      <c r="C15" s="206"/>
      <c r="D15" s="206"/>
      <c r="E15" s="138">
        <f>'Labor '!O73</f>
        <v>0</v>
      </c>
    </row>
    <row r="16" spans="1:5" x14ac:dyDescent="0.2">
      <c r="A16" s="119" t="str">
        <f>'Labor '!A74</f>
        <v xml:space="preserve">Task 2 </v>
      </c>
      <c r="B16" s="206"/>
      <c r="C16" s="206"/>
      <c r="D16" s="206"/>
      <c r="E16" s="138">
        <f>'Labor '!O78</f>
        <v>0</v>
      </c>
    </row>
    <row r="17" spans="1:5" x14ac:dyDescent="0.2">
      <c r="A17" s="119" t="str">
        <f>'Labor '!A79</f>
        <v>Task 3</v>
      </c>
      <c r="B17" s="206"/>
      <c r="C17" s="206"/>
      <c r="D17" s="206"/>
      <c r="E17" s="138">
        <f>'Labor '!O89</f>
        <v>0</v>
      </c>
    </row>
    <row r="18" spans="1:5" x14ac:dyDescent="0.2">
      <c r="A18" s="119" t="str">
        <f>'Labor '!A90</f>
        <v>Task 4</v>
      </c>
      <c r="B18" s="206"/>
      <c r="C18" s="206"/>
      <c r="D18" s="206"/>
      <c r="E18" s="138">
        <f>'Labor '!O93</f>
        <v>0</v>
      </c>
    </row>
    <row r="19" spans="1:5" x14ac:dyDescent="0.2">
      <c r="A19" s="119" t="str">
        <f>'Labor '!A94</f>
        <v>Task 5</v>
      </c>
      <c r="B19" s="206"/>
      <c r="C19" s="206"/>
      <c r="D19" s="206"/>
      <c r="E19" s="138">
        <f>'Labor '!O97</f>
        <v>0</v>
      </c>
    </row>
    <row r="20" spans="1:5" x14ac:dyDescent="0.2">
      <c r="A20" s="105"/>
      <c r="B20" s="204" t="s">
        <v>23</v>
      </c>
      <c r="C20" s="204"/>
      <c r="D20" s="204"/>
      <c r="E20" s="139">
        <f>SUM(E15:E19)</f>
        <v>0</v>
      </c>
    </row>
    <row r="21" spans="1:5" hidden="1" x14ac:dyDescent="0.2">
      <c r="A21" s="110"/>
      <c r="B21" s="205"/>
      <c r="C21" s="205"/>
      <c r="D21" s="205"/>
      <c r="E21" s="108"/>
    </row>
    <row r="22" spans="1:5" hidden="1" x14ac:dyDescent="0.2">
      <c r="A22" s="201" t="s">
        <v>67</v>
      </c>
      <c r="B22" s="202"/>
      <c r="C22" s="202"/>
      <c r="D22" s="202"/>
      <c r="E22" s="203"/>
    </row>
    <row r="23" spans="1:5" hidden="1" x14ac:dyDescent="0.2">
      <c r="A23" s="119" t="s">
        <v>21</v>
      </c>
      <c r="B23" s="206"/>
      <c r="C23" s="206"/>
      <c r="D23" s="206"/>
      <c r="E23" s="104">
        <f>'Labor '!O101</f>
        <v>0</v>
      </c>
    </row>
    <row r="24" spans="1:5" hidden="1" x14ac:dyDescent="0.2">
      <c r="A24" s="109"/>
      <c r="B24" s="206"/>
      <c r="C24" s="206"/>
      <c r="D24" s="206"/>
      <c r="E24" s="104"/>
    </row>
    <row r="25" spans="1:5" hidden="1" x14ac:dyDescent="0.2">
      <c r="A25" s="105"/>
      <c r="B25" s="204" t="s">
        <v>23</v>
      </c>
      <c r="C25" s="204"/>
      <c r="D25" s="204"/>
      <c r="E25" s="106">
        <f>SUM(E22:E23)</f>
        <v>0</v>
      </c>
    </row>
    <row r="26" spans="1:5" x14ac:dyDescent="0.2">
      <c r="A26" s="110"/>
      <c r="B26" s="205"/>
      <c r="C26" s="205"/>
      <c r="D26" s="205"/>
      <c r="E26" s="108"/>
    </row>
    <row r="27" spans="1:5" x14ac:dyDescent="0.2">
      <c r="A27" s="201" t="s">
        <v>68</v>
      </c>
      <c r="B27" s="202"/>
      <c r="C27" s="202"/>
      <c r="D27" s="202"/>
      <c r="E27" s="203"/>
    </row>
    <row r="28" spans="1:5" x14ac:dyDescent="0.2">
      <c r="A28" s="111" t="s">
        <v>24</v>
      </c>
      <c r="B28" s="65" t="s">
        <v>25</v>
      </c>
      <c r="C28" s="64" t="s">
        <v>26</v>
      </c>
      <c r="D28" s="65" t="s">
        <v>27</v>
      </c>
      <c r="E28" s="112" t="s">
        <v>28</v>
      </c>
    </row>
    <row r="29" spans="1:5" x14ac:dyDescent="0.2">
      <c r="A29" s="118" t="str">
        <f>'Direct Expenses'!A7</f>
        <v>Courier</v>
      </c>
      <c r="B29" s="137">
        <f>'Direct Expenses'!B7</f>
        <v>0</v>
      </c>
      <c r="C29" t="str">
        <f>'Direct Expenses'!C7</f>
        <v>"By Receipt"</v>
      </c>
      <c r="D29" s="83">
        <f>'Direct Expenses'!D7</f>
        <v>0</v>
      </c>
      <c r="E29" s="113">
        <f>'Direct Expenses'!E7</f>
        <v>0</v>
      </c>
    </row>
    <row r="30" spans="1:5" x14ac:dyDescent="0.2">
      <c r="A30" s="118" t="str">
        <f>'Direct Expenses'!A8</f>
        <v>B&amp;W Repro 8.5x11</v>
      </c>
      <c r="B30" s="137">
        <f>'Direct Expenses'!B8</f>
        <v>0</v>
      </c>
      <c r="C30" t="str">
        <f>'Direct Expenses'!C8</f>
        <v>sht</v>
      </c>
      <c r="D30" s="83">
        <f>'Direct Expenses'!D8</f>
        <v>0.08</v>
      </c>
      <c r="E30" s="113">
        <f>'Direct Expenses'!E8</f>
        <v>0</v>
      </c>
    </row>
    <row r="31" spans="1:5" x14ac:dyDescent="0.2">
      <c r="A31" s="118" t="str">
        <f>'Direct Expenses'!A9</f>
        <v>B&amp;W Repro 11x17</v>
      </c>
      <c r="B31" s="137">
        <f>'Direct Expenses'!B9</f>
        <v>0</v>
      </c>
      <c r="C31" t="str">
        <f>'Direct Expenses'!C9</f>
        <v>sht</v>
      </c>
      <c r="D31" s="83">
        <f>'Direct Expenses'!D9</f>
        <v>0.08</v>
      </c>
      <c r="E31" s="113">
        <f>'Direct Expenses'!E9</f>
        <v>0</v>
      </c>
    </row>
    <row r="32" spans="1:5" x14ac:dyDescent="0.2">
      <c r="A32" s="118" t="str">
        <f>'Direct Expenses'!A10</f>
        <v>B&amp;W Large Document</v>
      </c>
      <c r="B32" s="137">
        <f>'Direct Expenses'!B10</f>
        <v>0</v>
      </c>
      <c r="C32" t="str">
        <f>'Direct Expenses'!C10</f>
        <v>sq. ft.</v>
      </c>
      <c r="D32" s="83">
        <f>'Direct Expenses'!D10</f>
        <v>0.3</v>
      </c>
      <c r="E32" s="113">
        <f>'Direct Expenses'!E10</f>
        <v>0</v>
      </c>
    </row>
    <row r="33" spans="1:5" x14ac:dyDescent="0.2">
      <c r="A33" s="118" t="str">
        <f>'Direct Expenses'!A11</f>
        <v>Color Repro 8.5x11</v>
      </c>
      <c r="B33" s="137">
        <f>'Direct Expenses'!B11</f>
        <v>0</v>
      </c>
      <c r="C33" t="str">
        <f>'Direct Expenses'!C11</f>
        <v>sht</v>
      </c>
      <c r="D33" s="83">
        <f>'Direct Expenses'!D11</f>
        <v>1.5</v>
      </c>
      <c r="E33" s="113">
        <f>'Direct Expenses'!E11</f>
        <v>0</v>
      </c>
    </row>
    <row r="34" spans="1:5" x14ac:dyDescent="0.2">
      <c r="A34" s="118" t="str">
        <f>'Direct Expenses'!A12</f>
        <v>Color Repro 11x17</v>
      </c>
      <c r="B34" s="137">
        <f>'Direct Expenses'!B12</f>
        <v>0</v>
      </c>
      <c r="C34" t="str">
        <f>'Direct Expenses'!C12</f>
        <v>sht</v>
      </c>
      <c r="D34" s="83">
        <f>'Direct Expenses'!D12</f>
        <v>1.5</v>
      </c>
      <c r="E34" s="113">
        <f>'Direct Expenses'!E12</f>
        <v>0</v>
      </c>
    </row>
    <row r="35" spans="1:5" x14ac:dyDescent="0.2">
      <c r="A35" s="118" t="str">
        <f>'Direct Expenses'!A13</f>
        <v>Color Large Document</v>
      </c>
      <c r="B35" s="137">
        <f>'Direct Expenses'!B13</f>
        <v>0</v>
      </c>
      <c r="C35" t="str">
        <f>'Direct Expenses'!C13</f>
        <v>sq. ft.</v>
      </c>
      <c r="D35" s="83">
        <f>'Direct Expenses'!D13</f>
        <v>4</v>
      </c>
      <c r="E35" s="113">
        <f>'Direct Expenses'!E13</f>
        <v>0</v>
      </c>
    </row>
    <row r="36" spans="1:5" x14ac:dyDescent="0.2">
      <c r="A36" s="118" t="str">
        <f>'Direct Expenses'!A14</f>
        <v>Foam Core Boards</v>
      </c>
      <c r="B36" s="137">
        <f>'Direct Expenses'!B14</f>
        <v>0</v>
      </c>
      <c r="C36" t="str">
        <f>'Direct Expenses'!C14</f>
        <v>sq. ft.</v>
      </c>
      <c r="D36" s="83">
        <f>'Direct Expenses'!D14</f>
        <v>3.35</v>
      </c>
      <c r="E36" s="113">
        <f>'Direct Expenses'!E14</f>
        <v>0</v>
      </c>
    </row>
    <row r="37" spans="1:5" x14ac:dyDescent="0.2">
      <c r="A37" s="118" t="str">
        <f>'Direct Expenses'!A15</f>
        <v>Gator Core Boards</v>
      </c>
      <c r="B37" s="137">
        <f>'Direct Expenses'!B15</f>
        <v>0</v>
      </c>
      <c r="C37" t="str">
        <f>'Direct Expenses'!C15</f>
        <v>sq. ft.</v>
      </c>
      <c r="D37" s="83">
        <f>'Direct Expenses'!D15</f>
        <v>3.8</v>
      </c>
      <c r="E37" s="113">
        <f>'Direct Expenses'!E15</f>
        <v>0</v>
      </c>
    </row>
    <row r="38" spans="1:5" x14ac:dyDescent="0.2">
      <c r="A38" s="118" t="str">
        <f>'Direct Expenses'!A16</f>
        <v>GBC Binding</v>
      </c>
      <c r="B38" s="137">
        <f>'Direct Expenses'!B16</f>
        <v>0</v>
      </c>
      <c r="C38" t="str">
        <f>'Direct Expenses'!C16</f>
        <v>ea</v>
      </c>
      <c r="D38" s="83">
        <f>'Direct Expenses'!D16</f>
        <v>2.5</v>
      </c>
      <c r="E38" s="113">
        <f>'Direct Expenses'!E16</f>
        <v>0</v>
      </c>
    </row>
    <row r="39" spans="1:5" x14ac:dyDescent="0.2">
      <c r="A39" s="118" t="str">
        <f>'Direct Expenses'!A17</f>
        <v>Mileage</v>
      </c>
      <c r="B39" s="137">
        <f>'Direct Expenses'!B17</f>
        <v>0</v>
      </c>
      <c r="C39" t="str">
        <f>'Direct Expenses'!C17</f>
        <v>mi</v>
      </c>
      <c r="D39" s="140">
        <f>'Direct Expenses'!D17</f>
        <v>0.57499999999999996</v>
      </c>
      <c r="E39" s="113">
        <f>'Direct Expenses'!E17</f>
        <v>0</v>
      </c>
    </row>
    <row r="40" spans="1:5" x14ac:dyDescent="0.2">
      <c r="A40" s="118" t="str">
        <f>'Direct Expenses'!A18</f>
        <v>Utility Test Pits (up to eight) - Accumark</v>
      </c>
      <c r="B40" s="137">
        <f>'Direct Expenses'!B18</f>
        <v>0</v>
      </c>
      <c r="C40" t="str">
        <f>'Direct Expenses'!C18</f>
        <v>ls</v>
      </c>
      <c r="D40" s="140">
        <f>'Direct Expenses'!E18</f>
        <v>0</v>
      </c>
      <c r="E40" s="113">
        <f>'Direct Expenses'!E18</f>
        <v>0</v>
      </c>
    </row>
    <row r="41" spans="1:5" x14ac:dyDescent="0.2">
      <c r="A41" s="103"/>
      <c r="D41" s="83"/>
      <c r="E41" s="113"/>
    </row>
    <row r="42" spans="1:5" x14ac:dyDescent="0.2">
      <c r="A42" s="105"/>
      <c r="B42" s="74"/>
      <c r="C42" s="74"/>
      <c r="D42" s="115" t="s">
        <v>23</v>
      </c>
      <c r="E42" s="114">
        <f>SUM(E29:E41)</f>
        <v>0</v>
      </c>
    </row>
    <row r="43" spans="1:5" x14ac:dyDescent="0.2">
      <c r="A43" s="107"/>
      <c r="B43" s="116"/>
      <c r="C43" s="116"/>
      <c r="D43" s="116"/>
      <c r="E43" s="108"/>
    </row>
    <row r="44" spans="1:5" x14ac:dyDescent="0.2">
      <c r="A44" s="105"/>
      <c r="B44" s="74"/>
      <c r="C44" s="74"/>
      <c r="D44" s="117" t="s">
        <v>65</v>
      </c>
      <c r="E44" s="114">
        <f>E12+E20+E25+E42</f>
        <v>14705.44</v>
      </c>
    </row>
  </sheetData>
  <mergeCells count="27">
    <mergeCell ref="A2:E2"/>
    <mergeCell ref="A1:E1"/>
    <mergeCell ref="A3:E3"/>
    <mergeCell ref="A4:E4"/>
    <mergeCell ref="B13:D13"/>
    <mergeCell ref="A5:E5"/>
    <mergeCell ref="B9:D9"/>
    <mergeCell ref="B11:D11"/>
    <mergeCell ref="B12:D12"/>
    <mergeCell ref="B6:D6"/>
    <mergeCell ref="B8:D8"/>
    <mergeCell ref="B7:D7"/>
    <mergeCell ref="B10:D10"/>
    <mergeCell ref="A14:E14"/>
    <mergeCell ref="B25:D25"/>
    <mergeCell ref="B26:D26"/>
    <mergeCell ref="A27:E27"/>
    <mergeCell ref="A22:E22"/>
    <mergeCell ref="B19:D19"/>
    <mergeCell ref="B20:D20"/>
    <mergeCell ref="B21:D21"/>
    <mergeCell ref="B23:D23"/>
    <mergeCell ref="B15:D15"/>
    <mergeCell ref="B24:D24"/>
    <mergeCell ref="B16:D16"/>
    <mergeCell ref="B17:D17"/>
    <mergeCell ref="B18:D18"/>
  </mergeCells>
  <pageMargins left="0.7" right="0.7" top="0.75" bottom="0.75" header="0.3" footer="0.3"/>
  <pageSetup paperSize="4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111"/>
  <sheetViews>
    <sheetView tabSelected="1" zoomScale="70" zoomScaleNormal="70" zoomScaleSheetLayoutView="70" workbookViewId="0">
      <pane ySplit="8" topLeftCell="A9" activePane="bottomLeft" state="frozen"/>
      <selection activeCell="B1" sqref="B1:B2"/>
      <selection pane="bottomLeft" activeCell="A16" sqref="A16"/>
    </sheetView>
  </sheetViews>
  <sheetFormatPr defaultColWidth="9.140625" defaultRowHeight="12.75" x14ac:dyDescent="0.2"/>
  <cols>
    <col min="1" max="1" width="68.85546875" style="1" customWidth="1"/>
    <col min="2" max="2" width="9.140625" style="1"/>
    <col min="3" max="12" width="12.42578125" style="1" customWidth="1"/>
    <col min="13" max="13" width="13.7109375" style="1" customWidth="1"/>
    <col min="14" max="14" width="12.42578125" style="1" customWidth="1"/>
    <col min="15" max="15" width="14" style="1" bestFit="1" customWidth="1"/>
    <col min="16" max="16" width="13.85546875" style="1" customWidth="1"/>
    <col min="17" max="17" width="11.42578125" style="1" bestFit="1" customWidth="1"/>
    <col min="18" max="16384" width="9.140625" style="1"/>
  </cols>
  <sheetData>
    <row r="1" spans="1:25" x14ac:dyDescent="0.2">
      <c r="A1" s="6" t="s">
        <v>84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25" ht="13.5" thickBot="1" x14ac:dyDescent="0.25">
      <c r="A2" s="6" t="s">
        <v>76</v>
      </c>
      <c r="B2" s="18"/>
      <c r="C2" s="18"/>
      <c r="D2" s="18"/>
      <c r="E2" s="59"/>
      <c r="F2" s="59"/>
      <c r="G2" s="59"/>
      <c r="H2" s="59"/>
      <c r="I2" s="59"/>
      <c r="J2" s="59"/>
      <c r="K2" s="59"/>
      <c r="L2" s="59"/>
      <c r="M2" s="18"/>
      <c r="N2" s="18"/>
      <c r="O2" s="18"/>
    </row>
    <row r="3" spans="1:25" ht="16.5" thickBot="1" x14ac:dyDescent="0.3">
      <c r="A3" s="165" t="s">
        <v>14</v>
      </c>
      <c r="B3" s="166"/>
      <c r="C3" s="212" t="s">
        <v>77</v>
      </c>
      <c r="D3" s="213"/>
      <c r="E3" s="213"/>
      <c r="F3" s="213"/>
      <c r="G3" s="213"/>
      <c r="H3" s="213"/>
      <c r="I3" s="213"/>
      <c r="J3" s="213"/>
      <c r="K3" s="213"/>
      <c r="L3" s="213"/>
      <c r="M3" s="30"/>
      <c r="N3" s="30"/>
      <c r="O3" s="58"/>
    </row>
    <row r="4" spans="1:25" ht="13.7" customHeight="1" x14ac:dyDescent="0.25">
      <c r="A4" s="167" t="s">
        <v>96</v>
      </c>
      <c r="B4" s="18"/>
      <c r="C4" s="57" t="s">
        <v>51</v>
      </c>
      <c r="D4" s="57" t="s">
        <v>87</v>
      </c>
      <c r="E4" s="57" t="s">
        <v>71</v>
      </c>
      <c r="F4" s="57" t="s">
        <v>85</v>
      </c>
      <c r="G4" s="57" t="s">
        <v>88</v>
      </c>
      <c r="H4" s="57" t="s">
        <v>89</v>
      </c>
      <c r="I4" s="57" t="s">
        <v>53</v>
      </c>
      <c r="J4" s="57" t="s">
        <v>90</v>
      </c>
      <c r="K4" s="57" t="s">
        <v>18</v>
      </c>
      <c r="L4" s="57" t="s">
        <v>55</v>
      </c>
      <c r="M4" s="57" t="s">
        <v>15</v>
      </c>
      <c r="N4" s="21"/>
      <c r="O4" s="51"/>
    </row>
    <row r="5" spans="1:25" ht="13.7" customHeight="1" x14ac:dyDescent="0.2">
      <c r="A5" s="168"/>
      <c r="B5" s="18"/>
      <c r="C5" s="57" t="s">
        <v>85</v>
      </c>
      <c r="D5" s="57" t="s">
        <v>86</v>
      </c>
      <c r="E5" s="57" t="s">
        <v>69</v>
      </c>
      <c r="F5" s="57" t="s">
        <v>52</v>
      </c>
      <c r="G5" s="57" t="s">
        <v>52</v>
      </c>
      <c r="H5" s="57" t="s">
        <v>16</v>
      </c>
      <c r="I5" s="57" t="s">
        <v>16</v>
      </c>
      <c r="J5" s="57"/>
      <c r="K5" s="57" t="s">
        <v>54</v>
      </c>
      <c r="L5" s="57" t="s">
        <v>18</v>
      </c>
      <c r="M5" s="56"/>
      <c r="N5" s="21"/>
      <c r="O5" s="51"/>
    </row>
    <row r="6" spans="1:25" ht="13.7" customHeight="1" x14ac:dyDescent="0.2">
      <c r="A6" s="169" t="s">
        <v>0</v>
      </c>
      <c r="B6" s="48"/>
      <c r="C6" s="148">
        <v>243.64</v>
      </c>
      <c r="D6" s="148">
        <v>226.61</v>
      </c>
      <c r="E6" s="148">
        <v>208.16</v>
      </c>
      <c r="F6" s="148">
        <v>143.94999999999999</v>
      </c>
      <c r="G6" s="148">
        <v>114.57</v>
      </c>
      <c r="H6" s="148">
        <v>113.46</v>
      </c>
      <c r="I6" s="148">
        <v>93.92</v>
      </c>
      <c r="J6" s="148">
        <v>134.36000000000001</v>
      </c>
      <c r="K6" s="148">
        <v>61.23</v>
      </c>
      <c r="L6" s="148">
        <v>93.15</v>
      </c>
      <c r="M6" s="17"/>
      <c r="N6" s="16"/>
      <c r="O6" s="46"/>
    </row>
    <row r="7" spans="1:25" ht="13.7" customHeight="1" x14ac:dyDescent="0.2">
      <c r="A7" s="170"/>
      <c r="B7" s="18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7" t="s">
        <v>7</v>
      </c>
      <c r="O7" s="49" t="s">
        <v>7</v>
      </c>
    </row>
    <row r="8" spans="1:25" ht="14.1" customHeight="1" thickBot="1" x14ac:dyDescent="0.3">
      <c r="A8" s="171" t="s">
        <v>17</v>
      </c>
      <c r="B8" s="18" t="s">
        <v>5</v>
      </c>
      <c r="C8" s="55" t="s">
        <v>2</v>
      </c>
      <c r="D8" s="55" t="s">
        <v>2</v>
      </c>
      <c r="E8" s="55" t="s">
        <v>2</v>
      </c>
      <c r="F8" s="55" t="s">
        <v>2</v>
      </c>
      <c r="G8" s="55" t="s">
        <v>2</v>
      </c>
      <c r="H8" s="55" t="s">
        <v>2</v>
      </c>
      <c r="I8" s="55" t="s">
        <v>2</v>
      </c>
      <c r="J8" s="55" t="s">
        <v>2</v>
      </c>
      <c r="K8" s="55" t="s">
        <v>2</v>
      </c>
      <c r="L8" s="55" t="s">
        <v>2</v>
      </c>
      <c r="M8" s="55"/>
      <c r="N8" s="54" t="s">
        <v>2</v>
      </c>
      <c r="O8" s="53" t="s">
        <v>9</v>
      </c>
    </row>
    <row r="9" spans="1:25" ht="15" x14ac:dyDescent="0.25">
      <c r="A9" s="123" t="s">
        <v>97</v>
      </c>
      <c r="B9" s="124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6"/>
      <c r="N9" s="127"/>
      <c r="O9" s="128"/>
    </row>
    <row r="10" spans="1:25" x14ac:dyDescent="0.2">
      <c r="A10" s="129"/>
      <c r="B10" s="18"/>
      <c r="C10" s="11"/>
      <c r="D10" s="11"/>
      <c r="E10" s="11">
        <v>4</v>
      </c>
      <c r="F10" s="11">
        <v>16</v>
      </c>
      <c r="G10" s="11">
        <v>20</v>
      </c>
      <c r="H10" s="29"/>
      <c r="I10" s="29"/>
      <c r="J10" s="29"/>
      <c r="K10" s="29"/>
      <c r="L10" s="29"/>
      <c r="M10" s="7">
        <v>0</v>
      </c>
      <c r="N10" s="21">
        <f>SUM(C10:L10)</f>
        <v>40</v>
      </c>
      <c r="O10" s="130">
        <f>SUMPRODUCT(C10:L10,$C$6:$L$6)+M10</f>
        <v>5427.24</v>
      </c>
      <c r="P10" s="36">
        <f>O10</f>
        <v>5427.24</v>
      </c>
      <c r="Q10" s="18"/>
      <c r="R10" s="18"/>
      <c r="S10" s="18"/>
      <c r="T10" s="18"/>
      <c r="U10" s="18"/>
      <c r="V10" s="18"/>
      <c r="W10" s="18"/>
      <c r="X10" s="18"/>
      <c r="Y10" s="18"/>
    </row>
    <row r="11" spans="1:25" x14ac:dyDescent="0.2">
      <c r="A11" s="129"/>
      <c r="B11" s="18"/>
      <c r="C11" s="11"/>
      <c r="D11" s="11"/>
      <c r="E11" s="11"/>
      <c r="F11" s="11"/>
      <c r="G11" s="11"/>
      <c r="H11" s="29"/>
      <c r="I11" s="29"/>
      <c r="J11" s="29"/>
      <c r="K11" s="29"/>
      <c r="L11" s="29"/>
      <c r="M11" s="7">
        <v>0</v>
      </c>
      <c r="N11" s="21">
        <f>SUM(C11:L11)</f>
        <v>0</v>
      </c>
      <c r="O11" s="130">
        <f>SUMPRODUCT(C11:L11,$C$6:$L$6)+M11</f>
        <v>0</v>
      </c>
      <c r="P11" s="36">
        <f>O11</f>
        <v>0</v>
      </c>
      <c r="Q11" s="18"/>
      <c r="R11" s="18"/>
      <c r="S11" s="18"/>
      <c r="T11" s="18"/>
      <c r="U11" s="18"/>
      <c r="V11" s="18"/>
      <c r="W11" s="18"/>
      <c r="X11" s="18"/>
      <c r="Y11" s="18"/>
    </row>
    <row r="12" spans="1:25" x14ac:dyDescent="0.2">
      <c r="A12" s="129"/>
      <c r="B12" s="18"/>
      <c r="C12" s="29"/>
      <c r="D12" s="29"/>
      <c r="E12" s="11"/>
      <c r="F12" s="11"/>
      <c r="G12" s="11"/>
      <c r="H12" s="29"/>
      <c r="I12" s="29"/>
      <c r="J12" s="29"/>
      <c r="K12" s="29"/>
      <c r="L12" s="29"/>
      <c r="M12" s="7">
        <v>0</v>
      </c>
      <c r="N12" s="21">
        <f>SUM(C12:L12)</f>
        <v>0</v>
      </c>
      <c r="O12" s="130">
        <f>SUMPRODUCT(C12:L12,$C$6:$L$6)+M12</f>
        <v>0</v>
      </c>
      <c r="P12" s="36">
        <f>O12</f>
        <v>0</v>
      </c>
      <c r="Q12" s="18"/>
      <c r="R12" s="18"/>
      <c r="S12" s="18"/>
      <c r="T12" s="18"/>
      <c r="U12" s="18"/>
      <c r="V12" s="18"/>
      <c r="W12" s="18"/>
      <c r="X12" s="18"/>
      <c r="Y12" s="18"/>
    </row>
    <row r="13" spans="1:25" x14ac:dyDescent="0.2">
      <c r="A13" s="129"/>
      <c r="B13" s="18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7">
        <v>0</v>
      </c>
      <c r="N13" s="21">
        <f>SUM(C13:L13)</f>
        <v>0</v>
      </c>
      <c r="O13" s="130">
        <f>SUMPRODUCT(C13:L13,$C$6:$L$6)+M13</f>
        <v>0</v>
      </c>
      <c r="P13" s="36">
        <f>O13</f>
        <v>0</v>
      </c>
      <c r="Q13" s="18"/>
      <c r="R13" s="18"/>
      <c r="S13" s="18"/>
      <c r="T13" s="18"/>
      <c r="U13" s="18"/>
      <c r="V13" s="18"/>
      <c r="W13" s="18"/>
      <c r="X13" s="18"/>
      <c r="Y13" s="18"/>
    </row>
    <row r="14" spans="1:25" ht="13.5" thickBot="1" x14ac:dyDescent="0.25">
      <c r="A14" s="131"/>
      <c r="B14" s="42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95" t="s">
        <v>23</v>
      </c>
      <c r="N14" s="40">
        <f>SUM(N10:N13)</f>
        <v>40</v>
      </c>
      <c r="O14" s="88">
        <f>SUM(O10:O13)</f>
        <v>5427.24</v>
      </c>
      <c r="P14" s="18"/>
    </row>
    <row r="15" spans="1:25" s="197" customFormat="1" ht="15" x14ac:dyDescent="0.25">
      <c r="A15" s="199" t="s">
        <v>100</v>
      </c>
      <c r="B15" s="196"/>
      <c r="C15" s="186"/>
      <c r="D15" s="186"/>
      <c r="E15" s="186"/>
      <c r="F15" s="186"/>
      <c r="G15" s="186"/>
      <c r="H15" s="186"/>
      <c r="I15" s="186"/>
      <c r="J15" s="186"/>
      <c r="K15" s="186"/>
      <c r="L15" s="186"/>
      <c r="M15" s="187"/>
      <c r="N15" s="188"/>
      <c r="O15" s="189"/>
    </row>
    <row r="16" spans="1:25" s="197" customFormat="1" x14ac:dyDescent="0.2">
      <c r="A16" s="129"/>
      <c r="B16" s="190"/>
      <c r="C16" s="191"/>
      <c r="D16" s="191"/>
      <c r="E16" s="215">
        <v>4</v>
      </c>
      <c r="F16" s="215">
        <v>4</v>
      </c>
      <c r="G16" s="191"/>
      <c r="H16" s="191"/>
      <c r="I16" s="191"/>
      <c r="J16" s="191"/>
      <c r="K16" s="191"/>
      <c r="L16" s="191"/>
      <c r="M16" s="7">
        <v>0</v>
      </c>
      <c r="N16" s="87">
        <f t="shared" ref="N16:N23" si="0">SUM(C16:L16)</f>
        <v>8</v>
      </c>
      <c r="O16" s="130">
        <f t="shared" ref="O16:O23" si="1">SUMPRODUCT(C16:L16,$C$6:$L$6)+M16</f>
        <v>1408.44</v>
      </c>
      <c r="P16" s="195"/>
      <c r="Q16" s="190"/>
      <c r="R16" s="190"/>
      <c r="S16" s="190"/>
      <c r="T16" s="190"/>
      <c r="U16" s="190"/>
      <c r="V16" s="190"/>
      <c r="W16" s="190"/>
      <c r="X16" s="190"/>
      <c r="Y16" s="190"/>
    </row>
    <row r="17" spans="1:25" s="197" customFormat="1" x14ac:dyDescent="0.2">
      <c r="A17" s="129"/>
      <c r="B17" s="190"/>
      <c r="C17" s="191"/>
      <c r="D17" s="191"/>
      <c r="E17" s="191"/>
      <c r="F17" s="191"/>
      <c r="G17" s="191"/>
      <c r="H17" s="191"/>
      <c r="I17" s="191"/>
      <c r="J17" s="191"/>
      <c r="K17" s="191"/>
      <c r="L17" s="191"/>
      <c r="M17" s="7">
        <v>0</v>
      </c>
      <c r="N17" s="87">
        <f t="shared" si="0"/>
        <v>0</v>
      </c>
      <c r="O17" s="130">
        <f t="shared" si="1"/>
        <v>0</v>
      </c>
      <c r="P17" s="195"/>
      <c r="Q17" s="190"/>
      <c r="R17" s="190"/>
      <c r="S17" s="190"/>
      <c r="T17" s="190"/>
      <c r="U17" s="190"/>
      <c r="V17" s="190"/>
      <c r="W17" s="190"/>
      <c r="X17" s="190"/>
      <c r="Y17" s="190"/>
    </row>
    <row r="18" spans="1:25" s="197" customFormat="1" x14ac:dyDescent="0.2">
      <c r="A18" s="129"/>
      <c r="B18" s="190"/>
      <c r="C18" s="191"/>
      <c r="D18" s="191"/>
      <c r="E18" s="191"/>
      <c r="F18" s="191"/>
      <c r="G18" s="191"/>
      <c r="H18" s="191"/>
      <c r="I18" s="191"/>
      <c r="J18" s="191"/>
      <c r="K18" s="191"/>
      <c r="L18" s="191"/>
      <c r="M18" s="7">
        <v>0</v>
      </c>
      <c r="N18" s="87">
        <f t="shared" si="0"/>
        <v>0</v>
      </c>
      <c r="O18" s="130">
        <f t="shared" si="1"/>
        <v>0</v>
      </c>
      <c r="P18" s="13">
        <f>O18</f>
        <v>0</v>
      </c>
      <c r="Q18" s="6"/>
      <c r="R18" s="190"/>
      <c r="S18" s="190"/>
      <c r="T18" s="190"/>
      <c r="U18" s="190"/>
      <c r="V18" s="190"/>
      <c r="W18" s="190"/>
      <c r="X18" s="190"/>
      <c r="Y18" s="190"/>
    </row>
    <row r="19" spans="1:25" s="197" customFormat="1" x14ac:dyDescent="0.2">
      <c r="A19" s="129"/>
      <c r="B19" s="190"/>
      <c r="C19" s="191"/>
      <c r="D19" s="191"/>
      <c r="E19" s="191"/>
      <c r="F19" s="191"/>
      <c r="G19" s="191"/>
      <c r="H19" s="191"/>
      <c r="I19" s="191"/>
      <c r="J19" s="191"/>
      <c r="K19" s="191"/>
      <c r="L19" s="191"/>
      <c r="M19" s="7">
        <v>0</v>
      </c>
      <c r="N19" s="87">
        <f t="shared" si="0"/>
        <v>0</v>
      </c>
      <c r="O19" s="130">
        <f t="shared" si="1"/>
        <v>0</v>
      </c>
      <c r="P19" s="13">
        <f>O19</f>
        <v>0</v>
      </c>
      <c r="Q19" s="6"/>
      <c r="R19" s="190"/>
      <c r="S19" s="190"/>
      <c r="T19" s="190"/>
      <c r="U19" s="190"/>
      <c r="V19" s="190"/>
      <c r="W19" s="190"/>
      <c r="X19" s="190"/>
      <c r="Y19" s="190"/>
    </row>
    <row r="20" spans="1:25" s="197" customFormat="1" x14ac:dyDescent="0.2">
      <c r="A20" s="129"/>
      <c r="B20" s="190"/>
      <c r="C20" s="191"/>
      <c r="D20" s="191"/>
      <c r="E20" s="191"/>
      <c r="F20" s="191"/>
      <c r="G20" s="191"/>
      <c r="H20" s="191"/>
      <c r="I20" s="191"/>
      <c r="J20" s="191"/>
      <c r="K20" s="191"/>
      <c r="L20" s="191"/>
      <c r="M20" s="7">
        <v>0</v>
      </c>
      <c r="N20" s="87">
        <f t="shared" si="0"/>
        <v>0</v>
      </c>
      <c r="O20" s="130">
        <f t="shared" si="1"/>
        <v>0</v>
      </c>
      <c r="P20" s="13"/>
      <c r="Q20" s="6"/>
      <c r="R20" s="190"/>
      <c r="S20" s="190"/>
      <c r="T20" s="190"/>
      <c r="U20" s="190"/>
      <c r="V20" s="190"/>
      <c r="W20" s="190"/>
      <c r="X20" s="190"/>
      <c r="Y20" s="190"/>
    </row>
    <row r="21" spans="1:25" s="197" customFormat="1" x14ac:dyDescent="0.2">
      <c r="A21" s="129"/>
      <c r="B21" s="190"/>
      <c r="C21" s="191"/>
      <c r="D21" s="191"/>
      <c r="E21" s="191"/>
      <c r="F21" s="191"/>
      <c r="G21" s="191"/>
      <c r="H21" s="191"/>
      <c r="I21" s="191"/>
      <c r="J21" s="191"/>
      <c r="K21" s="191"/>
      <c r="L21" s="191"/>
      <c r="M21" s="7">
        <v>0</v>
      </c>
      <c r="N21" s="87">
        <f t="shared" si="0"/>
        <v>0</v>
      </c>
      <c r="O21" s="130">
        <f t="shared" si="1"/>
        <v>0</v>
      </c>
      <c r="P21" s="13"/>
      <c r="Q21" s="143"/>
    </row>
    <row r="22" spans="1:25" s="197" customFormat="1" x14ac:dyDescent="0.2">
      <c r="A22" s="129"/>
      <c r="B22" s="190"/>
      <c r="C22" s="191"/>
      <c r="D22" s="191"/>
      <c r="E22" s="191"/>
      <c r="F22" s="191"/>
      <c r="G22" s="191"/>
      <c r="H22" s="191"/>
      <c r="I22" s="191"/>
      <c r="J22" s="191"/>
      <c r="K22" s="191"/>
      <c r="L22" s="191"/>
      <c r="M22" s="7">
        <v>0</v>
      </c>
      <c r="N22" s="87">
        <f t="shared" si="0"/>
        <v>0</v>
      </c>
      <c r="O22" s="130">
        <f t="shared" si="1"/>
        <v>0</v>
      </c>
      <c r="P22" s="6"/>
      <c r="Q22" s="143"/>
    </row>
    <row r="23" spans="1:25" s="197" customFormat="1" x14ac:dyDescent="0.2">
      <c r="A23" s="129"/>
      <c r="B23" s="190"/>
      <c r="C23" s="191"/>
      <c r="D23" s="191"/>
      <c r="E23" s="191"/>
      <c r="F23" s="191"/>
      <c r="G23" s="191"/>
      <c r="H23" s="191"/>
      <c r="I23" s="191"/>
      <c r="J23" s="191"/>
      <c r="K23" s="191"/>
      <c r="L23" s="191"/>
      <c r="M23" s="7">
        <v>0</v>
      </c>
      <c r="N23" s="87">
        <f t="shared" si="0"/>
        <v>0</v>
      </c>
      <c r="O23" s="130">
        <f t="shared" si="1"/>
        <v>0</v>
      </c>
      <c r="P23" s="13">
        <f>O44</f>
        <v>0</v>
      </c>
      <c r="Q23" s="143"/>
    </row>
    <row r="24" spans="1:25" ht="13.5" thickBot="1" x14ac:dyDescent="0.25">
      <c r="A24" s="192"/>
      <c r="B24" s="193"/>
      <c r="C24" s="194"/>
      <c r="D24" s="194"/>
      <c r="E24" s="194"/>
      <c r="F24" s="194"/>
      <c r="G24" s="194"/>
      <c r="H24" s="194"/>
      <c r="I24" s="194"/>
      <c r="J24" s="194"/>
      <c r="K24" s="194"/>
      <c r="L24" s="194"/>
      <c r="M24" s="95" t="s">
        <v>23</v>
      </c>
      <c r="N24" s="40">
        <f>SUM(N18:N21)</f>
        <v>0</v>
      </c>
      <c r="O24" s="88">
        <f>SUM(O16:O23)</f>
        <v>1408.44</v>
      </c>
      <c r="P24" s="6"/>
      <c r="Q24" s="143"/>
    </row>
    <row r="25" spans="1:25" ht="15" x14ac:dyDescent="0.25">
      <c r="A25" s="123" t="s">
        <v>98</v>
      </c>
      <c r="B25" s="124"/>
      <c r="C25" s="125"/>
      <c r="D25" s="125"/>
      <c r="E25" s="125"/>
      <c r="F25" s="125"/>
      <c r="G25" s="125"/>
      <c r="H25" s="125"/>
      <c r="I25" s="125"/>
      <c r="J25" s="125"/>
      <c r="K25" s="125"/>
      <c r="L25" s="125"/>
      <c r="M25" s="126"/>
      <c r="N25" s="127"/>
      <c r="O25" s="128"/>
      <c r="P25" s="6"/>
      <c r="Q25" s="143"/>
    </row>
    <row r="26" spans="1:25" x14ac:dyDescent="0.2">
      <c r="A26" s="129"/>
      <c r="B26" s="18"/>
      <c r="C26" s="29"/>
      <c r="D26" s="29"/>
      <c r="E26" s="29">
        <v>8</v>
      </c>
      <c r="F26" s="29">
        <v>24</v>
      </c>
      <c r="G26" s="29">
        <v>24</v>
      </c>
      <c r="H26" s="29"/>
      <c r="I26" s="29"/>
      <c r="J26" s="29"/>
      <c r="K26" s="29"/>
      <c r="L26" s="29"/>
      <c r="M26" s="7">
        <v>0</v>
      </c>
      <c r="N26" s="21">
        <f t="shared" ref="N26:N32" si="2">SUM(C26:L26)</f>
        <v>56</v>
      </c>
      <c r="O26" s="130">
        <f>SUMPRODUCT(C26:L26,$C$6:$L$6)+M26</f>
        <v>7869.76</v>
      </c>
      <c r="P26" s="18"/>
    </row>
    <row r="27" spans="1:25" x14ac:dyDescent="0.2">
      <c r="A27" s="129"/>
      <c r="B27" s="18"/>
      <c r="C27" s="29"/>
      <c r="D27" s="29"/>
      <c r="E27" s="191"/>
      <c r="F27" s="29"/>
      <c r="G27" s="29"/>
      <c r="H27" s="29"/>
      <c r="I27" s="29"/>
      <c r="J27" s="29"/>
      <c r="K27" s="29"/>
      <c r="L27" s="29"/>
      <c r="M27" s="7">
        <v>0</v>
      </c>
      <c r="N27" s="21">
        <f t="shared" si="2"/>
        <v>0</v>
      </c>
      <c r="O27" s="130">
        <f>SUMPRODUCT(C27:L27,$C$6:$L$6)+M27</f>
        <v>0</v>
      </c>
      <c r="P27" s="18"/>
    </row>
    <row r="28" spans="1:25" x14ac:dyDescent="0.2">
      <c r="A28" s="129"/>
      <c r="B28" s="6"/>
      <c r="C28" s="11"/>
      <c r="D28" s="11"/>
      <c r="E28" s="11"/>
      <c r="F28" s="29"/>
      <c r="G28" s="29"/>
      <c r="H28" s="29"/>
      <c r="I28" s="29"/>
      <c r="J28" s="29"/>
      <c r="K28" s="29"/>
      <c r="L28" s="29"/>
      <c r="M28" s="7">
        <v>0</v>
      </c>
      <c r="N28" s="21">
        <f t="shared" si="2"/>
        <v>0</v>
      </c>
      <c r="O28" s="130">
        <f t="shared" ref="O28:O32" si="3">SUMPRODUCT(C28:L28,$C$6:$L$6)+M28</f>
        <v>0</v>
      </c>
      <c r="P28" s="18"/>
    </row>
    <row r="29" spans="1:25" x14ac:dyDescent="0.2">
      <c r="A29" s="129"/>
      <c r="B29" s="1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7">
        <v>0</v>
      </c>
      <c r="N29" s="21">
        <f t="shared" si="2"/>
        <v>0</v>
      </c>
      <c r="O29" s="130">
        <f t="shared" si="3"/>
        <v>0</v>
      </c>
      <c r="P29" s="36">
        <f>SUM(P10:P27)</f>
        <v>5427.24</v>
      </c>
      <c r="Q29" s="36"/>
    </row>
    <row r="30" spans="1:25" x14ac:dyDescent="0.2">
      <c r="A30" s="129"/>
      <c r="B30" s="18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7">
        <v>0</v>
      </c>
      <c r="N30" s="21">
        <f t="shared" si="2"/>
        <v>0</v>
      </c>
      <c r="O30" s="130">
        <f t="shared" si="3"/>
        <v>0</v>
      </c>
      <c r="P30" s="60" t="s">
        <v>10</v>
      </c>
    </row>
    <row r="31" spans="1:25" x14ac:dyDescent="0.2">
      <c r="A31" s="129"/>
      <c r="B31" s="1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7">
        <v>0</v>
      </c>
      <c r="N31" s="21">
        <f t="shared" si="2"/>
        <v>0</v>
      </c>
      <c r="O31" s="130">
        <f t="shared" si="3"/>
        <v>0</v>
      </c>
      <c r="P31" s="60"/>
    </row>
    <row r="32" spans="1:25" x14ac:dyDescent="0.2">
      <c r="A32" s="129"/>
      <c r="B32" s="1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7">
        <v>0</v>
      </c>
      <c r="N32" s="21">
        <f t="shared" si="2"/>
        <v>0</v>
      </c>
      <c r="O32" s="130">
        <f t="shared" si="3"/>
        <v>0</v>
      </c>
      <c r="P32" s="18"/>
    </row>
    <row r="33" spans="1:18" ht="13.5" thickBot="1" x14ac:dyDescent="0.25">
      <c r="A33" s="156"/>
      <c r="B33" s="157"/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59" t="s">
        <v>23</v>
      </c>
      <c r="N33" s="160">
        <f>SUM(N26:N32)</f>
        <v>56</v>
      </c>
      <c r="O33" s="161">
        <f>SUM(O26:O32)</f>
        <v>7869.76</v>
      </c>
      <c r="P33" s="18"/>
    </row>
    <row r="34" spans="1:18" ht="15" x14ac:dyDescent="0.25">
      <c r="A34" s="199" t="s">
        <v>99</v>
      </c>
      <c r="B34" s="198"/>
      <c r="C34" s="186"/>
      <c r="D34" s="186"/>
      <c r="E34" s="186"/>
      <c r="F34" s="186"/>
      <c r="G34" s="186"/>
      <c r="H34" s="186"/>
      <c r="I34" s="186"/>
      <c r="J34" s="186"/>
      <c r="K34" s="186"/>
      <c r="L34" s="186"/>
      <c r="M34" s="187"/>
      <c r="N34" s="188"/>
      <c r="O34" s="189"/>
      <c r="P34" s="190"/>
      <c r="Q34" s="197"/>
    </row>
    <row r="35" spans="1:18" x14ac:dyDescent="0.2">
      <c r="A35" s="129"/>
      <c r="B35" s="190"/>
      <c r="C35" s="191"/>
      <c r="D35" s="191"/>
      <c r="E35" s="215"/>
      <c r="F35" s="191"/>
      <c r="G35" s="191"/>
      <c r="H35" s="191"/>
      <c r="I35" s="191"/>
      <c r="J35" s="191"/>
      <c r="K35" s="191"/>
      <c r="L35" s="191"/>
      <c r="M35" s="7">
        <v>0</v>
      </c>
      <c r="N35" s="87">
        <f t="shared" ref="N35:N39" si="4">SUM(C35:L35)</f>
        <v>0</v>
      </c>
      <c r="O35" s="130">
        <f>SUMPRODUCT(C35:L35,$C$6:$L$6)+M35</f>
        <v>0</v>
      </c>
      <c r="P35" s="6"/>
      <c r="Q35" s="143"/>
      <c r="R35" s="143"/>
    </row>
    <row r="36" spans="1:18" s="197" customFormat="1" x14ac:dyDescent="0.2">
      <c r="A36" s="129"/>
      <c r="B36" s="190"/>
      <c r="C36" s="191"/>
      <c r="D36" s="191"/>
      <c r="E36" s="191"/>
      <c r="F36" s="191"/>
      <c r="G36" s="191"/>
      <c r="H36" s="191"/>
      <c r="I36" s="191"/>
      <c r="J36" s="191"/>
      <c r="K36" s="191"/>
      <c r="L36" s="191"/>
      <c r="M36" s="7">
        <v>0</v>
      </c>
      <c r="N36" s="87">
        <f>SUM(C36:L36)</f>
        <v>0</v>
      </c>
      <c r="O36" s="130">
        <f>SUMPRODUCT(C36:L36,$C$6:$L$6)+M36</f>
        <v>0</v>
      </c>
      <c r="P36" s="6">
        <f>SUM(C62:L62)</f>
        <v>104</v>
      </c>
      <c r="Q36" s="143"/>
      <c r="R36" s="143"/>
    </row>
    <row r="37" spans="1:18" x14ac:dyDescent="0.2">
      <c r="A37" s="129"/>
      <c r="B37" s="190"/>
      <c r="C37" s="191"/>
      <c r="D37" s="191"/>
      <c r="E37" s="191"/>
      <c r="F37" s="191"/>
      <c r="G37" s="191"/>
      <c r="H37" s="191"/>
      <c r="I37" s="191"/>
      <c r="J37" s="191"/>
      <c r="K37" s="191"/>
      <c r="L37" s="191"/>
      <c r="M37" s="7">
        <v>0</v>
      </c>
      <c r="N37" s="87">
        <f t="shared" si="4"/>
        <v>0</v>
      </c>
      <c r="O37" s="130">
        <f t="shared" ref="O37:O39" si="5">SUMPRODUCT(C37:L37,$C$6:$L$6)+M37</f>
        <v>0</v>
      </c>
      <c r="P37" s="6"/>
      <c r="Q37" s="143"/>
      <c r="R37" s="143"/>
    </row>
    <row r="38" spans="1:18" x14ac:dyDescent="0.2">
      <c r="A38" s="129"/>
      <c r="B38" s="190"/>
      <c r="C38" s="191"/>
      <c r="D38" s="191"/>
      <c r="E38" s="191"/>
      <c r="F38" s="191"/>
      <c r="G38" s="191"/>
      <c r="H38" s="191"/>
      <c r="I38" s="191"/>
      <c r="J38" s="191"/>
      <c r="K38" s="191"/>
      <c r="L38" s="191"/>
      <c r="M38" s="7">
        <v>0</v>
      </c>
      <c r="N38" s="87">
        <f t="shared" si="4"/>
        <v>0</v>
      </c>
      <c r="O38" s="130">
        <f t="shared" si="5"/>
        <v>0</v>
      </c>
      <c r="P38" s="200"/>
      <c r="Q38" s="143"/>
      <c r="R38" s="143"/>
    </row>
    <row r="39" spans="1:18" x14ac:dyDescent="0.2">
      <c r="A39" s="129"/>
      <c r="B39" s="190"/>
      <c r="C39" s="191"/>
      <c r="D39" s="191"/>
      <c r="E39" s="191"/>
      <c r="F39" s="191"/>
      <c r="G39" s="191"/>
      <c r="H39" s="191"/>
      <c r="I39" s="191"/>
      <c r="J39" s="191"/>
      <c r="K39" s="191"/>
      <c r="L39" s="191"/>
      <c r="M39" s="7">
        <v>0</v>
      </c>
      <c r="N39" s="87">
        <f t="shared" si="4"/>
        <v>0</v>
      </c>
      <c r="O39" s="130">
        <f t="shared" si="5"/>
        <v>0</v>
      </c>
      <c r="P39" s="8" t="s">
        <v>10</v>
      </c>
      <c r="Q39" s="143"/>
      <c r="R39" s="143"/>
    </row>
    <row r="40" spans="1:18" ht="13.5" thickBot="1" x14ac:dyDescent="0.25">
      <c r="A40" s="156"/>
      <c r="B40" s="157"/>
      <c r="C40" s="158"/>
      <c r="D40" s="158"/>
      <c r="E40" s="158"/>
      <c r="F40" s="158"/>
      <c r="G40" s="158"/>
      <c r="H40" s="158"/>
      <c r="I40" s="158"/>
      <c r="J40" s="158"/>
      <c r="K40" s="158"/>
      <c r="L40" s="158"/>
      <c r="M40" s="159" t="s">
        <v>23</v>
      </c>
      <c r="N40" s="160">
        <f>SUM(N35:N39)</f>
        <v>0</v>
      </c>
      <c r="O40" s="161">
        <f>SUM(O35:O39)</f>
        <v>0</v>
      </c>
      <c r="P40" s="18"/>
    </row>
    <row r="41" spans="1:18" ht="15" x14ac:dyDescent="0.25">
      <c r="A41" s="132" t="s">
        <v>92</v>
      </c>
      <c r="B41" s="122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96"/>
      <c r="N41" s="44"/>
      <c r="O41" s="94"/>
      <c r="P41" s="52"/>
    </row>
    <row r="42" spans="1:18" x14ac:dyDescent="0.2">
      <c r="A42" s="129"/>
      <c r="B42" s="18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7">
        <v>0</v>
      </c>
      <c r="N42" s="21">
        <f t="shared" ref="N42:N48" si="6">SUM(C42:L42)</f>
        <v>0</v>
      </c>
      <c r="O42" s="130">
        <f>SUMPRODUCT(C42:L42,$C$6:$L$6)+M42</f>
        <v>0</v>
      </c>
      <c r="P42" s="18"/>
    </row>
    <row r="43" spans="1:18" x14ac:dyDescent="0.2">
      <c r="A43" s="129"/>
      <c r="B43" s="6"/>
      <c r="C43" s="11"/>
      <c r="D43" s="11"/>
      <c r="E43" s="11"/>
      <c r="F43" s="29"/>
      <c r="G43" s="29"/>
      <c r="H43" s="29"/>
      <c r="I43" s="29"/>
      <c r="J43" s="29"/>
      <c r="K43" s="29"/>
      <c r="L43" s="29"/>
      <c r="M43" s="7">
        <v>0</v>
      </c>
      <c r="N43" s="21">
        <f t="shared" si="6"/>
        <v>0</v>
      </c>
      <c r="O43" s="130">
        <f t="shared" ref="O43:O48" si="7">SUMPRODUCT(C43:L43,$C$6:$L$6)+M43</f>
        <v>0</v>
      </c>
      <c r="P43" s="18"/>
    </row>
    <row r="44" spans="1:18" x14ac:dyDescent="0.2">
      <c r="A44" s="129"/>
      <c r="B44" s="6"/>
      <c r="C44" s="11"/>
      <c r="D44" s="11"/>
      <c r="E44" s="11"/>
      <c r="F44" s="29"/>
      <c r="G44" s="29"/>
      <c r="H44" s="29"/>
      <c r="I44" s="29"/>
      <c r="J44" s="29"/>
      <c r="K44" s="29"/>
      <c r="L44" s="29"/>
      <c r="M44" s="7">
        <v>0</v>
      </c>
      <c r="N44" s="21">
        <f t="shared" si="6"/>
        <v>0</v>
      </c>
      <c r="O44" s="130">
        <f t="shared" si="7"/>
        <v>0</v>
      </c>
      <c r="P44" s="36">
        <f>SUM(C63:L63)+SUM(M9:M49)</f>
        <v>14705.439999999999</v>
      </c>
      <c r="Q44" s="92"/>
    </row>
    <row r="45" spans="1:18" x14ac:dyDescent="0.2">
      <c r="A45" s="129"/>
      <c r="B45" s="6"/>
      <c r="C45" s="11"/>
      <c r="D45" s="11"/>
      <c r="E45" s="11"/>
      <c r="F45" s="29"/>
      <c r="G45" s="29"/>
      <c r="H45" s="29"/>
      <c r="I45" s="29"/>
      <c r="J45" s="29"/>
      <c r="K45" s="29"/>
      <c r="L45" s="29"/>
      <c r="M45" s="7">
        <v>0</v>
      </c>
      <c r="N45" s="21">
        <f t="shared" si="6"/>
        <v>0</v>
      </c>
      <c r="O45" s="130">
        <f t="shared" si="7"/>
        <v>0</v>
      </c>
      <c r="P45" s="36"/>
      <c r="Q45" s="92"/>
    </row>
    <row r="46" spans="1:18" x14ac:dyDescent="0.2">
      <c r="A46" s="129"/>
      <c r="B46" s="1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7">
        <v>0</v>
      </c>
      <c r="N46" s="21">
        <f t="shared" si="6"/>
        <v>0</v>
      </c>
      <c r="O46" s="130">
        <f t="shared" si="7"/>
        <v>0</v>
      </c>
      <c r="P46" s="18"/>
    </row>
    <row r="47" spans="1:18" x14ac:dyDescent="0.2">
      <c r="A47" s="129"/>
      <c r="B47" s="1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7">
        <v>0</v>
      </c>
      <c r="N47" s="21">
        <f t="shared" si="6"/>
        <v>0</v>
      </c>
      <c r="O47" s="130">
        <f t="shared" si="7"/>
        <v>0</v>
      </c>
      <c r="P47" s="18"/>
    </row>
    <row r="48" spans="1:18" x14ac:dyDescent="0.2">
      <c r="A48" s="129"/>
      <c r="B48" s="1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7">
        <v>0</v>
      </c>
      <c r="N48" s="21">
        <f t="shared" si="6"/>
        <v>0</v>
      </c>
      <c r="O48" s="130">
        <f t="shared" si="7"/>
        <v>0</v>
      </c>
      <c r="P48" s="18"/>
    </row>
    <row r="49" spans="1:16" ht="13.5" thickBot="1" x14ac:dyDescent="0.25">
      <c r="A49" s="156"/>
      <c r="B49" s="157"/>
      <c r="C49" s="158"/>
      <c r="D49" s="158"/>
      <c r="E49" s="158"/>
      <c r="F49" s="158"/>
      <c r="G49" s="158"/>
      <c r="H49" s="158"/>
      <c r="I49" s="158"/>
      <c r="J49" s="158"/>
      <c r="K49" s="158"/>
      <c r="L49" s="158"/>
      <c r="M49" s="159" t="s">
        <v>23</v>
      </c>
      <c r="N49" s="160">
        <f>SUM(N42:N48)</f>
        <v>0</v>
      </c>
      <c r="O49" s="161">
        <f>SUM(O42:O48)</f>
        <v>0</v>
      </c>
      <c r="P49" s="18"/>
    </row>
    <row r="50" spans="1:16" s="6" customFormat="1" ht="15" x14ac:dyDescent="0.25">
      <c r="A50" s="132" t="s">
        <v>93</v>
      </c>
      <c r="B50" s="172"/>
      <c r="C50" s="151"/>
      <c r="D50" s="151"/>
      <c r="E50" s="151"/>
      <c r="F50" s="151"/>
      <c r="G50" s="151"/>
      <c r="H50" s="151"/>
      <c r="I50" s="151"/>
      <c r="J50" s="151"/>
      <c r="K50" s="151"/>
      <c r="L50" s="151"/>
      <c r="M50" s="96"/>
      <c r="N50" s="152"/>
      <c r="O50" s="153"/>
    </row>
    <row r="51" spans="1:16" s="6" customFormat="1" x14ac:dyDescent="0.2">
      <c r="A51" s="129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2">
        <v>0</v>
      </c>
      <c r="N51" s="87">
        <f>SUM(C51:L51)</f>
        <v>0</v>
      </c>
      <c r="O51" s="130">
        <f>SUMPRODUCT(C51:L51,$C$6:$L$6)+M51</f>
        <v>0</v>
      </c>
      <c r="P51" s="13"/>
    </row>
    <row r="52" spans="1:16" s="6" customFormat="1" x14ac:dyDescent="0.2">
      <c r="A52" s="129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2">
        <v>0</v>
      </c>
      <c r="N52" s="87">
        <f t="shared" ref="N52:N58" si="8">SUM(C52:L52)</f>
        <v>0</v>
      </c>
      <c r="O52" s="130">
        <f t="shared" ref="O52:O58" si="9">SUMPRODUCT(C52:L52,$C$6:$L$6)+M52</f>
        <v>0</v>
      </c>
      <c r="P52" s="13"/>
    </row>
    <row r="53" spans="1:16" s="6" customFormat="1" x14ac:dyDescent="0.2">
      <c r="A53" s="129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>
        <v>0</v>
      </c>
      <c r="N53" s="87">
        <f t="shared" si="8"/>
        <v>0</v>
      </c>
      <c r="O53" s="130">
        <f t="shared" si="9"/>
        <v>0</v>
      </c>
      <c r="P53" s="13"/>
    </row>
    <row r="54" spans="1:16" s="6" customFormat="1" x14ac:dyDescent="0.2">
      <c r="A54" s="129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2">
        <v>0</v>
      </c>
      <c r="N54" s="87">
        <f t="shared" si="8"/>
        <v>0</v>
      </c>
      <c r="O54" s="130">
        <f t="shared" si="9"/>
        <v>0</v>
      </c>
      <c r="P54" s="13"/>
    </row>
    <row r="55" spans="1:16" s="6" customFormat="1" x14ac:dyDescent="0.2">
      <c r="A55" s="129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>
        <v>0</v>
      </c>
      <c r="N55" s="87">
        <f t="shared" si="8"/>
        <v>0</v>
      </c>
      <c r="O55" s="130">
        <f t="shared" si="9"/>
        <v>0</v>
      </c>
      <c r="P55" s="13"/>
    </row>
    <row r="56" spans="1:16" s="6" customFormat="1" x14ac:dyDescent="0.2">
      <c r="A56" s="129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2">
        <v>0</v>
      </c>
      <c r="N56" s="87">
        <f>SUM(C56:L56)</f>
        <v>0</v>
      </c>
      <c r="O56" s="130">
        <f>SUMPRODUCT(C56:L56,$C$6:$L$6)+M56</f>
        <v>0</v>
      </c>
      <c r="P56" s="13"/>
    </row>
    <row r="57" spans="1:16" s="6" customFormat="1" x14ac:dyDescent="0.2">
      <c r="A57" s="129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">
        <v>0</v>
      </c>
      <c r="N57" s="87">
        <f t="shared" si="8"/>
        <v>0</v>
      </c>
      <c r="O57" s="130">
        <f t="shared" si="9"/>
        <v>0</v>
      </c>
      <c r="P57" s="13"/>
    </row>
    <row r="58" spans="1:16" s="6" customFormat="1" x14ac:dyDescent="0.2">
      <c r="A58" s="129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2">
        <v>0</v>
      </c>
      <c r="N58" s="87">
        <f t="shared" si="8"/>
        <v>0</v>
      </c>
      <c r="O58" s="130">
        <f t="shared" si="9"/>
        <v>0</v>
      </c>
      <c r="P58" s="13"/>
    </row>
    <row r="59" spans="1:16" s="6" customFormat="1" x14ac:dyDescent="0.2">
      <c r="A59" s="129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2">
        <v>0</v>
      </c>
      <c r="N59" s="87">
        <f>SUM(C59:L59)</f>
        <v>0</v>
      </c>
      <c r="O59" s="130">
        <f>SUMPRODUCT(C59:L59,$C$6:$L$6)+M59</f>
        <v>0</v>
      </c>
      <c r="P59" s="8"/>
    </row>
    <row r="60" spans="1:16" s="6" customFormat="1" x14ac:dyDescent="0.2">
      <c r="A60" s="131"/>
      <c r="B60" s="154"/>
      <c r="C60" s="155"/>
      <c r="D60" s="155"/>
      <c r="E60" s="155"/>
      <c r="F60" s="155"/>
      <c r="G60" s="155"/>
      <c r="H60" s="155"/>
      <c r="I60" s="155"/>
      <c r="J60" s="155"/>
      <c r="K60" s="155"/>
      <c r="L60" s="155"/>
      <c r="M60" s="9" t="s">
        <v>23</v>
      </c>
      <c r="N60" s="40">
        <f>SUM(N51:N59)</f>
        <v>0</v>
      </c>
      <c r="O60" s="98">
        <f>SUM(O51:O59)</f>
        <v>0</v>
      </c>
      <c r="P60" s="8"/>
    </row>
    <row r="61" spans="1:16" s="6" customFormat="1" ht="13.5" thickBot="1" x14ac:dyDescent="0.25">
      <c r="A61" s="133" t="s">
        <v>10</v>
      </c>
      <c r="B61" s="134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15"/>
      <c r="N61" s="135"/>
      <c r="O61" s="136"/>
    </row>
    <row r="62" spans="1:16" s="6" customFormat="1" x14ac:dyDescent="0.2">
      <c r="A62" s="173" t="s">
        <v>3</v>
      </c>
      <c r="B62" s="174"/>
      <c r="C62" s="149">
        <f t="shared" ref="C62:L62" si="10">SUM(C9:C61)</f>
        <v>0</v>
      </c>
      <c r="D62" s="149">
        <f t="shared" si="10"/>
        <v>0</v>
      </c>
      <c r="E62" s="149">
        <f t="shared" si="10"/>
        <v>16</v>
      </c>
      <c r="F62" s="149">
        <f t="shared" si="10"/>
        <v>44</v>
      </c>
      <c r="G62" s="149">
        <f t="shared" si="10"/>
        <v>44</v>
      </c>
      <c r="H62" s="149">
        <f t="shared" si="10"/>
        <v>0</v>
      </c>
      <c r="I62" s="149">
        <f t="shared" si="10"/>
        <v>0</v>
      </c>
      <c r="J62" s="149">
        <f t="shared" si="10"/>
        <v>0</v>
      </c>
      <c r="K62" s="149">
        <f t="shared" si="10"/>
        <v>0</v>
      </c>
      <c r="L62" s="149">
        <f t="shared" si="10"/>
        <v>0</v>
      </c>
      <c r="M62" s="14"/>
      <c r="N62" s="120">
        <f>N14+N24+N49+N33</f>
        <v>96</v>
      </c>
      <c r="O62" s="121"/>
    </row>
    <row r="63" spans="1:16" s="6" customFormat="1" x14ac:dyDescent="0.2">
      <c r="A63" s="175" t="s">
        <v>4</v>
      </c>
      <c r="B63" s="48"/>
      <c r="C63" s="97">
        <f t="shared" ref="C63:L63" si="11">PRODUCT(C6,C62)</f>
        <v>0</v>
      </c>
      <c r="D63" s="97">
        <f t="shared" si="11"/>
        <v>0</v>
      </c>
      <c r="E63" s="97">
        <f t="shared" si="11"/>
        <v>3330.56</v>
      </c>
      <c r="F63" s="97">
        <f t="shared" si="11"/>
        <v>6333.7999999999993</v>
      </c>
      <c r="G63" s="97">
        <f t="shared" si="11"/>
        <v>5041.08</v>
      </c>
      <c r="H63" s="97">
        <f t="shared" si="11"/>
        <v>0</v>
      </c>
      <c r="I63" s="97">
        <f t="shared" si="11"/>
        <v>0</v>
      </c>
      <c r="J63" s="97">
        <f t="shared" si="11"/>
        <v>0</v>
      </c>
      <c r="K63" s="97">
        <f t="shared" si="11"/>
        <v>0</v>
      </c>
      <c r="L63" s="97">
        <f t="shared" si="11"/>
        <v>0</v>
      </c>
      <c r="M63" s="28"/>
      <c r="N63" s="47"/>
      <c r="O63" s="89">
        <f>SUM(O9:O60)/2</f>
        <v>14705.440000000002</v>
      </c>
    </row>
    <row r="64" spans="1:16" s="6" customFormat="1" x14ac:dyDescent="0.2">
      <c r="A64" s="27" t="s">
        <v>10</v>
      </c>
      <c r="B64" s="18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1"/>
      <c r="O64" s="93"/>
    </row>
    <row r="65" spans="1:20" s="6" customFormat="1" ht="13.5" thickBot="1" x14ac:dyDescent="0.25">
      <c r="A65" s="19"/>
      <c r="B65" s="24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7" t="s">
        <v>8</v>
      </c>
      <c r="O65" s="90">
        <f>O63</f>
        <v>14705.440000000002</v>
      </c>
    </row>
    <row r="66" spans="1:20" s="6" customFormat="1" ht="13.5" thickBot="1" x14ac:dyDescent="0.25">
      <c r="A66" s="176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177"/>
    </row>
    <row r="67" spans="1:20" s="6" customFormat="1" ht="15.75" thickTop="1" x14ac:dyDescent="0.2">
      <c r="A67" s="178" t="s">
        <v>20</v>
      </c>
      <c r="B67" s="18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1"/>
      <c r="O67" s="49"/>
    </row>
    <row r="68" spans="1:20" s="6" customFormat="1" x14ac:dyDescent="0.2">
      <c r="A68" s="54"/>
      <c r="B68" s="4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47"/>
      <c r="O68" s="46"/>
    </row>
    <row r="69" spans="1:20" s="6" customFormat="1" x14ac:dyDescent="0.2">
      <c r="A69" s="179" t="s">
        <v>94</v>
      </c>
      <c r="B69" s="180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10"/>
      <c r="N69" s="44"/>
      <c r="O69" s="43"/>
    </row>
    <row r="70" spans="1:20" s="6" customFormat="1" x14ac:dyDescent="0.2">
      <c r="A70" s="61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12">
        <v>0</v>
      </c>
      <c r="N70" s="21">
        <f>SUM(B70:M70)</f>
        <v>0</v>
      </c>
      <c r="O70" s="130">
        <f>SUMPRODUCT(C70:L70,$C$6:$L$6)+M70</f>
        <v>0</v>
      </c>
      <c r="P70" s="13"/>
    </row>
    <row r="71" spans="1:20" x14ac:dyDescent="0.2">
      <c r="A71" s="61"/>
      <c r="B71" s="6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12">
        <v>0</v>
      </c>
      <c r="N71" s="21">
        <f>SUM(B71:M71)</f>
        <v>0</v>
      </c>
      <c r="O71" s="130">
        <f>SUMPRODUCT(C71:L71,$C$6:$L$6)+M71</f>
        <v>0</v>
      </c>
      <c r="P71" s="18"/>
    </row>
    <row r="72" spans="1:20" s="6" customFormat="1" x14ac:dyDescent="0.2">
      <c r="A72" s="61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12">
        <v>0</v>
      </c>
      <c r="N72" s="21">
        <f>SUM(B72:M72)</f>
        <v>0</v>
      </c>
      <c r="O72" s="130">
        <f>SUMPRODUCT(C72:L72,$C$6:$L$6)+M72</f>
        <v>0</v>
      </c>
    </row>
    <row r="73" spans="1:20" x14ac:dyDescent="0.2">
      <c r="A73" s="131"/>
      <c r="B73" s="42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9" t="s">
        <v>23</v>
      </c>
      <c r="N73" s="40">
        <f>SUM(N70:N72)</f>
        <v>0</v>
      </c>
      <c r="O73" s="98">
        <f>SUM(O70:O72)</f>
        <v>0</v>
      </c>
      <c r="P73" s="18"/>
    </row>
    <row r="74" spans="1:20" s="6" customFormat="1" x14ac:dyDescent="0.2">
      <c r="A74" s="179" t="s">
        <v>95</v>
      </c>
      <c r="B74" s="180"/>
      <c r="C74" s="151"/>
      <c r="D74" s="151"/>
      <c r="E74" s="151"/>
      <c r="F74" s="151"/>
      <c r="G74" s="151"/>
      <c r="H74" s="151"/>
      <c r="I74" s="151"/>
      <c r="J74" s="151"/>
      <c r="K74" s="151"/>
      <c r="L74" s="45"/>
      <c r="M74" s="10"/>
      <c r="N74" s="44"/>
      <c r="O74" s="43"/>
    </row>
    <row r="75" spans="1:20" s="6" customFormat="1" x14ac:dyDescent="0.2">
      <c r="A75" s="61"/>
      <c r="C75" s="11"/>
      <c r="D75" s="11"/>
      <c r="E75" s="11"/>
      <c r="F75" s="11"/>
      <c r="G75" s="11"/>
      <c r="H75" s="11"/>
      <c r="I75" s="11"/>
      <c r="J75" s="11"/>
      <c r="K75" s="11"/>
      <c r="L75" s="29"/>
      <c r="M75" s="7"/>
      <c r="N75" s="21">
        <f>SUM(B75:L75)</f>
        <v>0</v>
      </c>
      <c r="O75" s="130">
        <f>SUMPRODUCT(C75:L75,$C$6:$L$6)+M75</f>
        <v>0</v>
      </c>
      <c r="P75" s="13"/>
    </row>
    <row r="76" spans="1:20" x14ac:dyDescent="0.2">
      <c r="A76" s="61"/>
      <c r="B76" s="6"/>
      <c r="C76" s="11"/>
      <c r="D76" s="11"/>
      <c r="E76" s="11"/>
      <c r="F76" s="11"/>
      <c r="G76" s="11"/>
      <c r="H76" s="11"/>
      <c r="I76" s="11"/>
      <c r="J76" s="11"/>
      <c r="K76" s="11"/>
      <c r="L76" s="29"/>
      <c r="M76" s="7"/>
      <c r="N76" s="21">
        <f>SUM(B76:L76)</f>
        <v>0</v>
      </c>
      <c r="O76" s="130">
        <f>SUMPRODUCT(C76:L76,$C$6:$L$6)+M76</f>
        <v>0</v>
      </c>
      <c r="P76" s="18"/>
    </row>
    <row r="77" spans="1:20" s="6" customFormat="1" x14ac:dyDescent="0.2">
      <c r="A77" s="61"/>
      <c r="C77" s="11"/>
      <c r="D77" s="11"/>
      <c r="E77" s="11"/>
      <c r="F77" s="11"/>
      <c r="G77" s="11"/>
      <c r="H77" s="11"/>
      <c r="I77" s="11"/>
      <c r="J77" s="11"/>
      <c r="K77" s="11"/>
      <c r="L77" s="29"/>
      <c r="M77" s="7"/>
      <c r="N77" s="21">
        <f>SUM(B77:L77)</f>
        <v>0</v>
      </c>
      <c r="O77" s="130">
        <f>SUMPRODUCT(C77:L77,$C$6:$L$6)+M77</f>
        <v>0</v>
      </c>
    </row>
    <row r="78" spans="1:20" x14ac:dyDescent="0.2">
      <c r="A78" s="131"/>
      <c r="B78" s="42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9" t="s">
        <v>23</v>
      </c>
      <c r="N78" s="40">
        <f>SUM(N75:N77)</f>
        <v>0</v>
      </c>
      <c r="O78" s="98">
        <f>SUM(O75:O77)</f>
        <v>0</v>
      </c>
      <c r="P78" s="18"/>
    </row>
    <row r="79" spans="1:20" x14ac:dyDescent="0.2">
      <c r="A79" s="179" t="s">
        <v>91</v>
      </c>
      <c r="B79" s="181"/>
      <c r="C79" s="151"/>
      <c r="D79" s="151"/>
      <c r="E79" s="151"/>
      <c r="F79" s="151"/>
      <c r="G79" s="151"/>
      <c r="H79" s="151"/>
      <c r="I79" s="151"/>
      <c r="J79" s="151"/>
      <c r="K79" s="151"/>
      <c r="L79" s="151"/>
      <c r="M79" s="10"/>
      <c r="N79" s="152"/>
      <c r="O79" s="162"/>
    </row>
    <row r="80" spans="1:20" x14ac:dyDescent="0.2">
      <c r="A80" s="182"/>
      <c r="B80" s="6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7">
        <v>0</v>
      </c>
      <c r="N80" s="87">
        <f t="shared" ref="N80:N88" si="12">SUM(B80:L80)</f>
        <v>0</v>
      </c>
      <c r="O80" s="130">
        <f t="shared" ref="O80:O88" si="13">SUMPRODUCT(C80:L80,$C$6:$L$6)+M80</f>
        <v>0</v>
      </c>
      <c r="Q80" s="142"/>
      <c r="T80" s="143"/>
    </row>
    <row r="81" spans="1:16" x14ac:dyDescent="0.2">
      <c r="A81" s="61"/>
      <c r="B81" s="6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7">
        <v>0</v>
      </c>
      <c r="N81" s="87">
        <f t="shared" si="12"/>
        <v>0</v>
      </c>
      <c r="O81" s="130">
        <f t="shared" si="13"/>
        <v>0</v>
      </c>
    </row>
    <row r="82" spans="1:16" x14ac:dyDescent="0.2">
      <c r="A82" s="61"/>
      <c r="B82" s="6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7">
        <v>0</v>
      </c>
      <c r="N82" s="87">
        <f t="shared" si="12"/>
        <v>0</v>
      </c>
      <c r="O82" s="130">
        <f t="shared" si="13"/>
        <v>0</v>
      </c>
    </row>
    <row r="83" spans="1:16" x14ac:dyDescent="0.2">
      <c r="A83" s="61"/>
      <c r="B83" s="6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7">
        <v>0</v>
      </c>
      <c r="N83" s="87">
        <f t="shared" si="12"/>
        <v>0</v>
      </c>
      <c r="O83" s="130">
        <f t="shared" si="13"/>
        <v>0</v>
      </c>
    </row>
    <row r="84" spans="1:16" x14ac:dyDescent="0.2">
      <c r="A84" s="61"/>
      <c r="B84" s="6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7">
        <v>0</v>
      </c>
      <c r="N84" s="87">
        <f t="shared" si="12"/>
        <v>0</v>
      </c>
      <c r="O84" s="130">
        <f t="shared" si="13"/>
        <v>0</v>
      </c>
    </row>
    <row r="85" spans="1:16" x14ac:dyDescent="0.2">
      <c r="A85" s="61"/>
      <c r="B85" s="6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7">
        <v>0</v>
      </c>
      <c r="N85" s="87">
        <f t="shared" si="12"/>
        <v>0</v>
      </c>
      <c r="O85" s="130">
        <f t="shared" si="13"/>
        <v>0</v>
      </c>
    </row>
    <row r="86" spans="1:16" x14ac:dyDescent="0.2">
      <c r="A86" s="61"/>
      <c r="B86" s="6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7"/>
      <c r="N86" s="87">
        <f t="shared" si="12"/>
        <v>0</v>
      </c>
      <c r="O86" s="130">
        <f t="shared" si="13"/>
        <v>0</v>
      </c>
    </row>
    <row r="87" spans="1:16" x14ac:dyDescent="0.2">
      <c r="A87" s="61"/>
      <c r="B87" s="6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7">
        <v>0</v>
      </c>
      <c r="N87" s="87">
        <f t="shared" si="12"/>
        <v>0</v>
      </c>
      <c r="O87" s="130">
        <f t="shared" si="13"/>
        <v>0</v>
      </c>
    </row>
    <row r="88" spans="1:16" x14ac:dyDescent="0.2">
      <c r="A88" s="61"/>
      <c r="B88" s="6"/>
      <c r="C88" s="11"/>
      <c r="D88" s="191"/>
      <c r="E88" s="191"/>
      <c r="F88" s="11"/>
      <c r="G88" s="11"/>
      <c r="H88" s="11"/>
      <c r="I88" s="11"/>
      <c r="J88" s="11"/>
      <c r="K88" s="11"/>
      <c r="L88" s="11"/>
      <c r="M88" s="7">
        <v>0</v>
      </c>
      <c r="N88" s="87">
        <f t="shared" si="12"/>
        <v>0</v>
      </c>
      <c r="O88" s="130">
        <f t="shared" si="13"/>
        <v>0</v>
      </c>
    </row>
    <row r="89" spans="1:16" x14ac:dyDescent="0.2">
      <c r="A89" s="131"/>
      <c r="B89" s="154"/>
      <c r="C89" s="155"/>
      <c r="D89" s="155"/>
      <c r="E89" s="155"/>
      <c r="F89" s="155"/>
      <c r="G89" s="155"/>
      <c r="H89" s="155"/>
      <c r="I89" s="155"/>
      <c r="J89" s="155"/>
      <c r="K89" s="155"/>
      <c r="L89" s="155"/>
      <c r="M89" s="9" t="s">
        <v>23</v>
      </c>
      <c r="N89" s="40">
        <f>SUM(N80:N88)</f>
        <v>0</v>
      </c>
      <c r="O89" s="98">
        <f>SUM(O80:O88)</f>
        <v>0</v>
      </c>
    </row>
    <row r="90" spans="1:16" x14ac:dyDescent="0.2">
      <c r="A90" s="179" t="s">
        <v>92</v>
      </c>
      <c r="B90" s="181"/>
      <c r="C90" s="151"/>
      <c r="D90" s="151"/>
      <c r="E90" s="151"/>
      <c r="F90" s="151"/>
      <c r="G90" s="151"/>
      <c r="H90" s="151"/>
      <c r="I90" s="151"/>
      <c r="J90" s="151"/>
      <c r="K90" s="151"/>
      <c r="L90" s="151"/>
      <c r="M90" s="10"/>
      <c r="N90" s="152"/>
      <c r="O90" s="162"/>
    </row>
    <row r="91" spans="1:16" s="190" customFormat="1" x14ac:dyDescent="0.2">
      <c r="A91" s="61"/>
      <c r="C91" s="191"/>
      <c r="D91" s="191"/>
      <c r="E91" s="191"/>
      <c r="F91" s="191"/>
      <c r="G91" s="191"/>
      <c r="H91" s="191"/>
      <c r="I91" s="191"/>
      <c r="J91" s="191"/>
      <c r="K91" s="191"/>
      <c r="L91" s="191"/>
      <c r="M91" s="12">
        <v>0</v>
      </c>
      <c r="N91" s="87">
        <f>SUM(B91:M91)</f>
        <v>0</v>
      </c>
      <c r="O91" s="130">
        <f>SUMPRODUCT(C91:L91,$C$6:$L$6)+M91</f>
        <v>0</v>
      </c>
      <c r="P91" s="195"/>
    </row>
    <row r="92" spans="1:16" x14ac:dyDescent="0.2">
      <c r="A92" s="61"/>
      <c r="B92"/>
      <c r="C92" s="103"/>
      <c r="D92" s="103"/>
      <c r="E92" s="103"/>
      <c r="F92" s="103"/>
      <c r="G92" s="103"/>
      <c r="H92" s="103"/>
      <c r="I92" s="103"/>
      <c r="J92" s="103"/>
      <c r="K92" s="103"/>
      <c r="L92" s="103"/>
      <c r="M92" s="163">
        <v>0</v>
      </c>
      <c r="N92" s="164">
        <f>SUM(B92:L92)</f>
        <v>0</v>
      </c>
      <c r="O92" s="130">
        <f>SUMPRODUCT(C92:L92,$C$6:$L$6)+M92</f>
        <v>0</v>
      </c>
    </row>
    <row r="93" spans="1:16" x14ac:dyDescent="0.2">
      <c r="A93" s="131"/>
      <c r="B93" s="154"/>
      <c r="C93" s="155"/>
      <c r="D93" s="155"/>
      <c r="E93" s="155"/>
      <c r="F93" s="155"/>
      <c r="G93" s="155"/>
      <c r="H93" s="155"/>
      <c r="I93" s="155"/>
      <c r="J93" s="155"/>
      <c r="K93" s="155"/>
      <c r="L93" s="155"/>
      <c r="M93" s="9" t="s">
        <v>23</v>
      </c>
      <c r="N93" s="40">
        <f>SUM(N92:N92)</f>
        <v>0</v>
      </c>
      <c r="O93" s="98">
        <f>SUM(O91:O92)</f>
        <v>0</v>
      </c>
    </row>
    <row r="94" spans="1:16" x14ac:dyDescent="0.2">
      <c r="A94" s="179" t="s">
        <v>93</v>
      </c>
      <c r="B94" s="181"/>
      <c r="C94" s="151"/>
      <c r="D94" s="151"/>
      <c r="E94" s="151"/>
      <c r="F94" s="151"/>
      <c r="G94" s="151"/>
      <c r="H94" s="151"/>
      <c r="I94" s="151"/>
      <c r="J94" s="151"/>
      <c r="K94" s="151"/>
      <c r="L94" s="151"/>
      <c r="M94" s="10"/>
      <c r="N94" s="152"/>
      <c r="O94" s="162"/>
    </row>
    <row r="95" spans="1:16" s="6" customFormat="1" x14ac:dyDescent="0.2">
      <c r="A95" s="61"/>
      <c r="C95" s="11"/>
      <c r="D95" s="11"/>
      <c r="E95" s="11"/>
      <c r="F95" s="11"/>
      <c r="G95" s="11"/>
      <c r="H95" s="11"/>
      <c r="I95" s="11"/>
      <c r="J95" s="11"/>
      <c r="K95" s="11"/>
      <c r="L95" s="29"/>
      <c r="M95" s="12">
        <v>0</v>
      </c>
      <c r="N95" s="21">
        <f>SUM(B95:M95)</f>
        <v>0</v>
      </c>
      <c r="O95" s="130">
        <f>SUMPRODUCT(C95:L95,$C$6:$L$6)+M95</f>
        <v>0</v>
      </c>
      <c r="P95" s="13"/>
    </row>
    <row r="96" spans="1:16" x14ac:dyDescent="0.2">
      <c r="A96" s="61"/>
      <c r="B96"/>
      <c r="C96" s="103"/>
      <c r="D96" s="103"/>
      <c r="E96" s="103"/>
      <c r="F96" s="103"/>
      <c r="G96" s="103"/>
      <c r="H96" s="103"/>
      <c r="I96" s="103"/>
      <c r="J96" s="103"/>
      <c r="K96" s="103"/>
      <c r="L96" s="103"/>
      <c r="M96" s="163">
        <v>0</v>
      </c>
      <c r="N96" s="164">
        <f>SUM(B96:L96)</f>
        <v>0</v>
      </c>
      <c r="O96" s="130">
        <f>SUMPRODUCT(C96:L96,$C$6:$L$6)+M96</f>
        <v>0</v>
      </c>
    </row>
    <row r="97" spans="1:15" ht="13.5" thickBot="1" x14ac:dyDescent="0.25">
      <c r="A97" s="131"/>
      <c r="B97" s="154"/>
      <c r="C97" s="155"/>
      <c r="D97" s="155"/>
      <c r="E97" s="155"/>
      <c r="F97" s="155"/>
      <c r="G97" s="155"/>
      <c r="H97" s="155"/>
      <c r="I97" s="155"/>
      <c r="J97" s="155"/>
      <c r="K97" s="155"/>
      <c r="L97" s="155"/>
      <c r="M97" s="9" t="s">
        <v>23</v>
      </c>
      <c r="N97" s="40">
        <f>SUM(N96:N96)</f>
        <v>0</v>
      </c>
      <c r="O97" s="98">
        <f>SUM(O95:O96)</f>
        <v>0</v>
      </c>
    </row>
    <row r="98" spans="1:15" x14ac:dyDescent="0.2">
      <c r="A98" s="173" t="s">
        <v>6</v>
      </c>
      <c r="B98" s="174"/>
      <c r="C98" s="39">
        <f t="shared" ref="C98:L98" si="14">SUM(C69:C97)</f>
        <v>0</v>
      </c>
      <c r="D98" s="39">
        <f t="shared" si="14"/>
        <v>0</v>
      </c>
      <c r="E98" s="39">
        <f t="shared" si="14"/>
        <v>0</v>
      </c>
      <c r="F98" s="39">
        <f t="shared" si="14"/>
        <v>0</v>
      </c>
      <c r="G98" s="39">
        <f t="shared" si="14"/>
        <v>0</v>
      </c>
      <c r="H98" s="39">
        <f t="shared" si="14"/>
        <v>0</v>
      </c>
      <c r="I98" s="39">
        <f t="shared" si="14"/>
        <v>0</v>
      </c>
      <c r="J98" s="39">
        <f t="shared" si="14"/>
        <v>0</v>
      </c>
      <c r="K98" s="39">
        <f t="shared" si="14"/>
        <v>0</v>
      </c>
      <c r="L98" s="39">
        <f t="shared" si="14"/>
        <v>0</v>
      </c>
      <c r="M98" s="5"/>
      <c r="N98" s="38">
        <f>SUM(N69:N78)/2</f>
        <v>0</v>
      </c>
      <c r="O98" s="37"/>
    </row>
    <row r="99" spans="1:15" x14ac:dyDescent="0.2">
      <c r="A99" s="183" t="s">
        <v>4</v>
      </c>
      <c r="B99" s="18"/>
      <c r="C99" s="101">
        <f t="shared" ref="C99:L99" si="15">PRODUCT(C98,C6)</f>
        <v>0</v>
      </c>
      <c r="D99" s="101">
        <f t="shared" si="15"/>
        <v>0</v>
      </c>
      <c r="E99" s="101">
        <f t="shared" si="15"/>
        <v>0</v>
      </c>
      <c r="F99" s="101">
        <f t="shared" si="15"/>
        <v>0</v>
      </c>
      <c r="G99" s="101">
        <f t="shared" si="15"/>
        <v>0</v>
      </c>
      <c r="H99" s="101">
        <f t="shared" si="15"/>
        <v>0</v>
      </c>
      <c r="I99" s="101">
        <f t="shared" si="15"/>
        <v>0</v>
      </c>
      <c r="J99" s="101">
        <f t="shared" si="15"/>
        <v>0</v>
      </c>
      <c r="K99" s="101">
        <f t="shared" si="15"/>
        <v>0</v>
      </c>
      <c r="L99" s="101">
        <f t="shared" si="15"/>
        <v>0</v>
      </c>
      <c r="M99" s="35"/>
      <c r="N99" s="21"/>
      <c r="O99" s="99">
        <f>O73+O78+O89+O93+O97</f>
        <v>0</v>
      </c>
    </row>
    <row r="100" spans="1:15" x14ac:dyDescent="0.2">
      <c r="A100" s="183"/>
      <c r="B100" s="18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21"/>
      <c r="O100" s="4"/>
    </row>
    <row r="101" spans="1:15" ht="15" x14ac:dyDescent="0.2">
      <c r="A101" s="184" t="s">
        <v>21</v>
      </c>
      <c r="B101" s="18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21"/>
      <c r="O101" s="99">
        <v>0</v>
      </c>
    </row>
    <row r="102" spans="1:15" ht="13.5" thickBot="1" x14ac:dyDescent="0.25">
      <c r="A102" s="133"/>
      <c r="B102" s="34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"/>
      <c r="N102" s="21"/>
      <c r="O102" s="32"/>
    </row>
    <row r="103" spans="1:15" ht="13.5" thickBot="1" x14ac:dyDescent="0.25">
      <c r="A103" s="185"/>
      <c r="B103" s="18"/>
      <c r="C103" s="29"/>
      <c r="D103" s="29"/>
      <c r="E103" s="29"/>
      <c r="F103" s="29"/>
      <c r="G103" s="29"/>
      <c r="H103" s="29"/>
      <c r="I103" s="29"/>
      <c r="J103" s="29"/>
      <c r="K103" s="81"/>
      <c r="L103" s="31"/>
      <c r="M103" s="80" t="s">
        <v>22</v>
      </c>
      <c r="N103" s="30"/>
      <c r="O103" s="100">
        <f>O101+O99</f>
        <v>0</v>
      </c>
    </row>
    <row r="104" spans="1:15" ht="13.5" thickBot="1" x14ac:dyDescent="0.25">
      <c r="A104" s="21"/>
      <c r="B104" s="18"/>
      <c r="C104" s="29"/>
      <c r="D104" s="29"/>
      <c r="E104" s="29"/>
      <c r="F104" s="29"/>
      <c r="G104" s="29"/>
      <c r="H104" s="28"/>
      <c r="I104" s="29"/>
      <c r="J104" s="29"/>
      <c r="K104" s="29"/>
      <c r="L104" s="29"/>
      <c r="M104" s="28"/>
      <c r="N104" s="27" t="s">
        <v>10</v>
      </c>
      <c r="O104" s="2"/>
    </row>
    <row r="105" spans="1:15" ht="13.5" thickBot="1" x14ac:dyDescent="0.25">
      <c r="A105" s="19" t="s">
        <v>1</v>
      </c>
      <c r="B105" s="24"/>
      <c r="C105" s="25"/>
      <c r="D105" s="25"/>
      <c r="E105" s="25"/>
      <c r="F105" s="25"/>
      <c r="G105" s="25"/>
      <c r="H105" s="26"/>
      <c r="I105" s="25"/>
      <c r="J105" s="25"/>
      <c r="K105" s="25"/>
      <c r="L105" s="25"/>
      <c r="M105" s="24"/>
      <c r="N105" s="23" t="s">
        <v>8</v>
      </c>
      <c r="O105" s="100">
        <f>(O103+O65)</f>
        <v>14705.440000000002</v>
      </c>
    </row>
    <row r="106" spans="1:15" x14ac:dyDescent="0.2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21"/>
      <c r="N106" s="18"/>
      <c r="O106" s="20"/>
    </row>
    <row r="107" spans="1:15" x14ac:dyDescent="0.2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22"/>
      <c r="N107" s="79" t="s">
        <v>11</v>
      </c>
      <c r="O107" s="85">
        <f>'Direct Expenses'!E20</f>
        <v>0</v>
      </c>
    </row>
    <row r="108" spans="1:15" x14ac:dyDescent="0.2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21"/>
      <c r="N108" s="18"/>
      <c r="O108" s="20"/>
    </row>
    <row r="109" spans="1:15" ht="13.5" thickBot="1" x14ac:dyDescent="0.25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9"/>
      <c r="N109" s="78" t="s">
        <v>12</v>
      </c>
      <c r="O109" s="86">
        <f>O107+O105</f>
        <v>14705.440000000002</v>
      </c>
    </row>
    <row r="111" spans="1:15" x14ac:dyDescent="0.2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</row>
  </sheetData>
  <mergeCells count="1">
    <mergeCell ref="C3:L3"/>
  </mergeCells>
  <printOptions horizontalCentered="1"/>
  <pageMargins left="0.43" right="0.45" top="0.49" bottom="0.39" header="0.5" footer="0.3"/>
  <pageSetup paperSize="3" scale="53" orientation="portrait" r:id="rId1"/>
  <headerFooter>
    <oddFooter>&amp;L&amp;8&amp;Z&amp;F&amp;R&amp;8Page &amp;P of &amp;N</oddFooter>
  </headerFooter>
  <rowBreaks count="1" manualBreakCount="1">
    <brk id="80" max="2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36"/>
  <sheetViews>
    <sheetView workbookViewId="0">
      <selection activeCell="A18" sqref="A18"/>
    </sheetView>
  </sheetViews>
  <sheetFormatPr defaultRowHeight="12.75" x14ac:dyDescent="0.2"/>
  <cols>
    <col min="1" max="1" width="37.5703125" customWidth="1"/>
    <col min="3" max="3" width="11.42578125" bestFit="1" customWidth="1"/>
    <col min="4" max="4" width="12.28515625" customWidth="1"/>
    <col min="5" max="5" width="11.85546875" bestFit="1" customWidth="1"/>
    <col min="6" max="7" width="12" customWidth="1"/>
    <col min="9" max="9" width="12.42578125" bestFit="1" customWidth="1"/>
    <col min="11" max="11" width="11.42578125" customWidth="1"/>
    <col min="16" max="16" width="10.85546875" customWidth="1"/>
    <col min="19" max="19" width="10.42578125" bestFit="1" customWidth="1"/>
  </cols>
  <sheetData>
    <row r="1" spans="1:5" x14ac:dyDescent="0.2">
      <c r="A1" t="s">
        <v>13</v>
      </c>
    </row>
    <row r="2" spans="1:5" x14ac:dyDescent="0.2">
      <c r="A2" s="62" t="s">
        <v>19</v>
      </c>
    </row>
    <row r="3" spans="1:5" ht="15.75" x14ac:dyDescent="0.25">
      <c r="A3" s="63" t="s">
        <v>70</v>
      </c>
    </row>
    <row r="4" spans="1:5" x14ac:dyDescent="0.2">
      <c r="A4" s="141" t="str">
        <f>'Labor '!A4</f>
        <v>PWO #8  - VBDA IP - Concept Plan for a 20KSF facility</v>
      </c>
    </row>
    <row r="6" spans="1:5" x14ac:dyDescent="0.2">
      <c r="A6" s="64" t="s">
        <v>24</v>
      </c>
      <c r="B6" s="65" t="s">
        <v>25</v>
      </c>
      <c r="C6" s="64" t="s">
        <v>26</v>
      </c>
      <c r="D6" s="65" t="s">
        <v>27</v>
      </c>
      <c r="E6" s="65" t="s">
        <v>28</v>
      </c>
    </row>
    <row r="7" spans="1:5" x14ac:dyDescent="0.2">
      <c r="A7" s="62" t="s">
        <v>32</v>
      </c>
      <c r="C7" s="82" t="s">
        <v>31</v>
      </c>
      <c r="D7" s="83"/>
      <c r="E7" s="83">
        <f t="shared" ref="E7:E16" si="0">(B7*D7)</f>
        <v>0</v>
      </c>
    </row>
    <row r="8" spans="1:5" x14ac:dyDescent="0.2">
      <c r="A8" s="62" t="s">
        <v>34</v>
      </c>
      <c r="B8" s="62">
        <f>Q34</f>
        <v>0</v>
      </c>
      <c r="C8" s="62" t="s">
        <v>33</v>
      </c>
      <c r="D8" s="83">
        <v>0.08</v>
      </c>
      <c r="E8" s="83">
        <f t="shared" si="0"/>
        <v>0</v>
      </c>
    </row>
    <row r="9" spans="1:5" x14ac:dyDescent="0.2">
      <c r="A9" s="62" t="s">
        <v>35</v>
      </c>
      <c r="B9" s="62">
        <f>L34</f>
        <v>0</v>
      </c>
      <c r="C9" s="62" t="s">
        <v>33</v>
      </c>
      <c r="D9" s="83">
        <v>0.08</v>
      </c>
      <c r="E9" s="83">
        <f t="shared" si="0"/>
        <v>0</v>
      </c>
    </row>
    <row r="10" spans="1:5" x14ac:dyDescent="0.2">
      <c r="A10" s="62" t="s">
        <v>56</v>
      </c>
      <c r="B10" s="62">
        <f>G34</f>
        <v>0</v>
      </c>
      <c r="C10" s="62" t="s">
        <v>57</v>
      </c>
      <c r="D10" s="83">
        <v>0.3</v>
      </c>
      <c r="E10" s="83">
        <f t="shared" si="0"/>
        <v>0</v>
      </c>
    </row>
    <row r="11" spans="1:5" x14ac:dyDescent="0.2">
      <c r="A11" s="62" t="s">
        <v>36</v>
      </c>
      <c r="B11" s="62">
        <f>V34</f>
        <v>0</v>
      </c>
      <c r="C11" s="62" t="s">
        <v>33</v>
      </c>
      <c r="D11" s="83">
        <v>1.5</v>
      </c>
      <c r="E11" s="83">
        <f t="shared" si="0"/>
        <v>0</v>
      </c>
    </row>
    <row r="12" spans="1:5" x14ac:dyDescent="0.2">
      <c r="A12" s="62" t="s">
        <v>37</v>
      </c>
      <c r="B12" s="62">
        <v>0</v>
      </c>
      <c r="C12" s="62" t="s">
        <v>33</v>
      </c>
      <c r="D12" s="83">
        <v>1.5</v>
      </c>
      <c r="E12" s="83">
        <f t="shared" si="0"/>
        <v>0</v>
      </c>
    </row>
    <row r="13" spans="1:5" x14ac:dyDescent="0.2">
      <c r="A13" s="62" t="s">
        <v>58</v>
      </c>
      <c r="B13" s="62">
        <v>0</v>
      </c>
      <c r="C13" s="62" t="s">
        <v>57</v>
      </c>
      <c r="D13" s="83">
        <v>4</v>
      </c>
      <c r="E13" s="83">
        <f>(B13*D13)</f>
        <v>0</v>
      </c>
    </row>
    <row r="14" spans="1:5" x14ac:dyDescent="0.2">
      <c r="A14" s="62" t="s">
        <v>59</v>
      </c>
      <c r="B14" s="62">
        <v>0</v>
      </c>
      <c r="C14" s="62" t="s">
        <v>57</v>
      </c>
      <c r="D14" s="83">
        <v>3.35</v>
      </c>
      <c r="E14" s="83">
        <f t="shared" si="0"/>
        <v>0</v>
      </c>
    </row>
    <row r="15" spans="1:5" x14ac:dyDescent="0.2">
      <c r="A15" s="62" t="s">
        <v>60</v>
      </c>
      <c r="B15" s="62">
        <v>0</v>
      </c>
      <c r="C15" s="62" t="s">
        <v>57</v>
      </c>
      <c r="D15" s="83">
        <v>3.8</v>
      </c>
      <c r="E15" s="83">
        <f>(B15*D15)</f>
        <v>0</v>
      </c>
    </row>
    <row r="16" spans="1:5" x14ac:dyDescent="0.2">
      <c r="A16" s="62" t="s">
        <v>39</v>
      </c>
      <c r="B16" s="62">
        <v>0</v>
      </c>
      <c r="C16" s="62" t="s">
        <v>38</v>
      </c>
      <c r="D16" s="83">
        <v>2.5</v>
      </c>
      <c r="E16" s="83">
        <f t="shared" si="0"/>
        <v>0</v>
      </c>
    </row>
    <row r="17" spans="1:24" x14ac:dyDescent="0.2">
      <c r="A17" s="62" t="s">
        <v>29</v>
      </c>
      <c r="B17">
        <v>0</v>
      </c>
      <c r="C17" s="62" t="s">
        <v>30</v>
      </c>
      <c r="D17" s="84">
        <v>0.57499999999999996</v>
      </c>
      <c r="E17" s="83">
        <f>(B17*D17)</f>
        <v>0</v>
      </c>
    </row>
    <row r="18" spans="1:24" x14ac:dyDescent="0.2">
      <c r="A18" s="62" t="s">
        <v>81</v>
      </c>
      <c r="B18">
        <v>0</v>
      </c>
      <c r="C18" s="62" t="s">
        <v>82</v>
      </c>
      <c r="D18" s="84">
        <v>9500</v>
      </c>
      <c r="E18" s="83">
        <f>(B18*D18)</f>
        <v>0</v>
      </c>
    </row>
    <row r="20" spans="1:24" x14ac:dyDescent="0.2">
      <c r="A20" s="66" t="s">
        <v>7</v>
      </c>
      <c r="B20" s="66"/>
      <c r="C20" s="66"/>
      <c r="D20" s="66"/>
      <c r="E20" s="67">
        <f>SUM(E7:E18)</f>
        <v>0</v>
      </c>
    </row>
    <row r="23" spans="1:24" x14ac:dyDescent="0.2">
      <c r="A23" t="s">
        <v>29</v>
      </c>
      <c r="B23" t="s">
        <v>40</v>
      </c>
    </row>
    <row r="26" spans="1:24" ht="25.5" x14ac:dyDescent="0.2">
      <c r="A26" s="214" t="s">
        <v>41</v>
      </c>
      <c r="B26" s="214"/>
      <c r="D26" s="68" t="s">
        <v>42</v>
      </c>
      <c r="E26" s="68" t="s">
        <v>43</v>
      </c>
      <c r="F26" s="68" t="s">
        <v>72</v>
      </c>
      <c r="G26" s="68" t="s">
        <v>74</v>
      </c>
      <c r="H26" s="68" t="s">
        <v>73</v>
      </c>
      <c r="I26" s="68" t="s">
        <v>46</v>
      </c>
      <c r="J26" s="68" t="s">
        <v>47</v>
      </c>
      <c r="K26" s="68" t="s">
        <v>43</v>
      </c>
      <c r="L26" s="68" t="s">
        <v>44</v>
      </c>
      <c r="M26" s="68" t="s">
        <v>45</v>
      </c>
      <c r="N26" s="68" t="s">
        <v>46</v>
      </c>
      <c r="O26" s="68" t="s">
        <v>49</v>
      </c>
      <c r="P26" s="68" t="s">
        <v>43</v>
      </c>
      <c r="Q26" s="68" t="s">
        <v>44</v>
      </c>
      <c r="R26" s="68" t="s">
        <v>48</v>
      </c>
      <c r="S26" s="68" t="s">
        <v>46</v>
      </c>
      <c r="T26" s="150" t="s">
        <v>78</v>
      </c>
      <c r="U26" s="68" t="s">
        <v>43</v>
      </c>
      <c r="V26" s="68" t="s">
        <v>44</v>
      </c>
      <c r="W26" s="68" t="s">
        <v>48</v>
      </c>
      <c r="X26" s="68" t="s">
        <v>46</v>
      </c>
    </row>
    <row r="27" spans="1:24" x14ac:dyDescent="0.2">
      <c r="A27" s="102" t="str">
        <f>'Labor '!A9</f>
        <v>Task 00100 - Base File and Preliminary Sketches</v>
      </c>
      <c r="B27" s="91"/>
      <c r="D27" s="69">
        <v>0</v>
      </c>
      <c r="E27" s="70">
        <v>0</v>
      </c>
      <c r="F27">
        <v>6</v>
      </c>
      <c r="G27">
        <f t="shared" ref="G27:G33" si="1">D27*E27*F27</f>
        <v>0</v>
      </c>
      <c r="H27" s="76">
        <v>0.3</v>
      </c>
      <c r="I27" s="71">
        <f t="shared" ref="I27:I33" si="2">G27*H27</f>
        <v>0</v>
      </c>
      <c r="J27" s="69">
        <v>0</v>
      </c>
      <c r="K27" s="70">
        <v>0</v>
      </c>
      <c r="L27">
        <f>J27*K27</f>
        <v>0</v>
      </c>
      <c r="M27" s="70">
        <v>0.08</v>
      </c>
      <c r="N27" s="71">
        <f>L27*M27</f>
        <v>0</v>
      </c>
      <c r="O27" s="69">
        <v>0</v>
      </c>
      <c r="P27" s="69">
        <v>0</v>
      </c>
      <c r="Q27">
        <f t="shared" ref="Q27:Q33" si="3">O27*P27</f>
        <v>0</v>
      </c>
      <c r="R27" s="76">
        <v>0.08</v>
      </c>
      <c r="S27" s="71">
        <f>Q27*R27</f>
        <v>0</v>
      </c>
      <c r="T27" s="69">
        <v>0</v>
      </c>
      <c r="U27" s="69">
        <v>0</v>
      </c>
      <c r="V27">
        <f>T27*U27</f>
        <v>0</v>
      </c>
      <c r="W27" s="76">
        <v>1.5</v>
      </c>
      <c r="X27" s="71">
        <f>V27*W27</f>
        <v>0</v>
      </c>
    </row>
    <row r="28" spans="1:24" x14ac:dyDescent="0.2">
      <c r="A28" s="102" t="str">
        <f>'Labor '!A25</f>
        <v>Task 00300 - Final Concept Layout</v>
      </c>
      <c r="B28" s="91"/>
      <c r="D28" s="69">
        <v>0</v>
      </c>
      <c r="E28" s="70">
        <v>0</v>
      </c>
      <c r="F28">
        <v>6</v>
      </c>
      <c r="G28">
        <f t="shared" si="1"/>
        <v>0</v>
      </c>
      <c r="H28" s="76">
        <v>0.3</v>
      </c>
      <c r="I28" s="71">
        <f t="shared" si="2"/>
        <v>0</v>
      </c>
      <c r="J28" s="69">
        <v>0</v>
      </c>
      <c r="K28" s="70">
        <f>E28</f>
        <v>0</v>
      </c>
      <c r="L28">
        <f>J28*K28</f>
        <v>0</v>
      </c>
      <c r="M28" s="70">
        <v>0.08</v>
      </c>
      <c r="N28" s="71">
        <f>L28*M28</f>
        <v>0</v>
      </c>
      <c r="O28" s="69">
        <v>3</v>
      </c>
      <c r="P28" s="69">
        <v>0</v>
      </c>
      <c r="Q28">
        <f t="shared" si="3"/>
        <v>0</v>
      </c>
      <c r="R28" s="76">
        <v>0.08</v>
      </c>
      <c r="S28" s="71">
        <f>Q28*R28</f>
        <v>0</v>
      </c>
      <c r="T28" s="69">
        <v>0</v>
      </c>
      <c r="U28" s="69">
        <v>0</v>
      </c>
      <c r="V28">
        <f>T28*U28</f>
        <v>0</v>
      </c>
      <c r="W28" s="76">
        <v>1.5</v>
      </c>
      <c r="X28" s="71">
        <f>V28*W28</f>
        <v>0</v>
      </c>
    </row>
    <row r="29" spans="1:24" x14ac:dyDescent="0.2">
      <c r="A29" s="102" t="str">
        <f>'Labor '!A34</f>
        <v>Task 00400 - Additional Services</v>
      </c>
      <c r="B29" s="91"/>
      <c r="D29" s="69">
        <v>0</v>
      </c>
      <c r="E29" s="70">
        <v>0</v>
      </c>
      <c r="F29">
        <v>6</v>
      </c>
      <c r="H29" s="76"/>
      <c r="I29" s="71"/>
      <c r="J29" s="69">
        <v>0</v>
      </c>
      <c r="K29" s="70">
        <v>0</v>
      </c>
      <c r="L29">
        <f t="shared" ref="L29:L30" si="4">J29*K29</f>
        <v>0</v>
      </c>
      <c r="M29" s="70">
        <v>0.08</v>
      </c>
      <c r="N29" s="71">
        <f>L29*M29</f>
        <v>0</v>
      </c>
      <c r="O29" s="69">
        <v>0</v>
      </c>
      <c r="P29" s="69">
        <v>0</v>
      </c>
      <c r="Q29">
        <f t="shared" si="3"/>
        <v>0</v>
      </c>
      <c r="R29" s="76">
        <v>0.08</v>
      </c>
      <c r="S29" s="71"/>
      <c r="T29" s="69"/>
      <c r="U29" s="69"/>
      <c r="W29" s="76"/>
      <c r="X29" s="71"/>
    </row>
    <row r="30" spans="1:24" ht="12" customHeight="1" x14ac:dyDescent="0.2">
      <c r="A30" t="str">
        <f>'Labor '!A41</f>
        <v>Task 4</v>
      </c>
      <c r="D30" s="69">
        <v>0</v>
      </c>
      <c r="E30" s="70">
        <v>0</v>
      </c>
      <c r="F30">
        <v>6</v>
      </c>
      <c r="G30">
        <f t="shared" si="1"/>
        <v>0</v>
      </c>
      <c r="H30" s="76">
        <f>D10</f>
        <v>0.3</v>
      </c>
      <c r="I30" s="71">
        <f t="shared" si="2"/>
        <v>0</v>
      </c>
      <c r="J30" s="69">
        <v>0</v>
      </c>
      <c r="K30" s="70">
        <f>E30</f>
        <v>0</v>
      </c>
      <c r="L30">
        <f t="shared" si="4"/>
        <v>0</v>
      </c>
      <c r="M30" s="70">
        <v>0.08</v>
      </c>
      <c r="N30" s="71">
        <f>L30*M30</f>
        <v>0</v>
      </c>
      <c r="O30" s="69">
        <v>0</v>
      </c>
      <c r="P30" s="69">
        <v>0</v>
      </c>
      <c r="Q30">
        <f t="shared" si="3"/>
        <v>0</v>
      </c>
      <c r="R30" s="76">
        <f>D9</f>
        <v>0.08</v>
      </c>
      <c r="S30" s="71">
        <f>Q30*R30</f>
        <v>0</v>
      </c>
      <c r="T30" s="69">
        <v>0</v>
      </c>
      <c r="U30" s="69">
        <v>0</v>
      </c>
      <c r="V30">
        <f>T30*U30</f>
        <v>0</v>
      </c>
      <c r="W30" s="76">
        <v>1.5</v>
      </c>
      <c r="X30" s="71">
        <f>V30*W30</f>
        <v>0</v>
      </c>
    </row>
    <row r="31" spans="1:24" ht="12" customHeight="1" x14ac:dyDescent="0.2">
      <c r="A31" s="62" t="s">
        <v>83</v>
      </c>
      <c r="D31" s="69">
        <v>0</v>
      </c>
      <c r="E31" s="70">
        <v>0</v>
      </c>
      <c r="F31">
        <v>6</v>
      </c>
      <c r="G31">
        <f t="shared" si="1"/>
        <v>0</v>
      </c>
      <c r="H31" s="76">
        <f>D10</f>
        <v>0.3</v>
      </c>
      <c r="I31" s="71">
        <f t="shared" si="2"/>
        <v>0</v>
      </c>
      <c r="J31" s="69">
        <v>0</v>
      </c>
      <c r="K31" s="70">
        <v>0</v>
      </c>
      <c r="M31" s="70"/>
      <c r="N31" s="71"/>
      <c r="O31" s="69">
        <v>0</v>
      </c>
      <c r="P31" s="69">
        <v>0</v>
      </c>
      <c r="Q31">
        <f t="shared" si="3"/>
        <v>0</v>
      </c>
      <c r="R31" s="76"/>
      <c r="S31" s="71"/>
      <c r="T31" s="69"/>
      <c r="U31" s="69"/>
      <c r="W31" s="76"/>
      <c r="X31" s="71"/>
    </row>
    <row r="32" spans="1:24" ht="14.25" customHeight="1" x14ac:dyDescent="0.2">
      <c r="A32" t="s">
        <v>79</v>
      </c>
      <c r="D32" s="69">
        <v>0</v>
      </c>
      <c r="E32" s="70">
        <v>0</v>
      </c>
      <c r="F32">
        <v>6</v>
      </c>
      <c r="G32">
        <f t="shared" si="1"/>
        <v>0</v>
      </c>
      <c r="H32" s="76">
        <f>D10</f>
        <v>0.3</v>
      </c>
      <c r="I32" s="71">
        <f t="shared" si="2"/>
        <v>0</v>
      </c>
      <c r="J32" s="69">
        <v>0</v>
      </c>
      <c r="K32" s="70">
        <v>0</v>
      </c>
      <c r="L32">
        <f>J32*K32</f>
        <v>0</v>
      </c>
      <c r="M32" s="70">
        <v>0.08</v>
      </c>
      <c r="N32" s="71">
        <f>L32*M32</f>
        <v>0</v>
      </c>
      <c r="O32" s="69">
        <v>0</v>
      </c>
      <c r="P32" s="69">
        <v>0</v>
      </c>
      <c r="Q32">
        <f t="shared" si="3"/>
        <v>0</v>
      </c>
      <c r="R32" s="76">
        <f>D9</f>
        <v>0.08</v>
      </c>
      <c r="S32" s="71">
        <f>Q32*R32</f>
        <v>0</v>
      </c>
      <c r="T32" s="69">
        <v>0</v>
      </c>
      <c r="U32" s="69">
        <v>0</v>
      </c>
      <c r="V32">
        <f>T32*U32</f>
        <v>0</v>
      </c>
      <c r="W32" s="76">
        <v>1.5</v>
      </c>
      <c r="X32" s="71">
        <f>V32*W32</f>
        <v>0</v>
      </c>
    </row>
    <row r="33" spans="1:24" ht="14.25" customHeight="1" x14ac:dyDescent="0.2">
      <c r="A33" t="s">
        <v>80</v>
      </c>
      <c r="D33" s="72">
        <v>0</v>
      </c>
      <c r="E33" s="73">
        <v>0</v>
      </c>
      <c r="F33" s="74">
        <v>6</v>
      </c>
      <c r="G33" s="74">
        <f t="shared" si="1"/>
        <v>0</v>
      </c>
      <c r="H33" s="77">
        <f>D10</f>
        <v>0.3</v>
      </c>
      <c r="I33" s="75">
        <f t="shared" si="2"/>
        <v>0</v>
      </c>
      <c r="J33" s="72">
        <v>0</v>
      </c>
      <c r="K33" s="73">
        <f>E33</f>
        <v>0</v>
      </c>
      <c r="L33">
        <f>J33*K33</f>
        <v>0</v>
      </c>
      <c r="M33" s="70">
        <v>0.08</v>
      </c>
      <c r="N33" s="75">
        <f>L33*M33</f>
        <v>0</v>
      </c>
      <c r="O33" s="72">
        <v>0</v>
      </c>
      <c r="P33" s="72">
        <v>0</v>
      </c>
      <c r="Q33" s="74">
        <f t="shared" si="3"/>
        <v>0</v>
      </c>
      <c r="R33" s="77">
        <v>0.08</v>
      </c>
      <c r="S33" s="75">
        <f>Q33*R33</f>
        <v>0</v>
      </c>
      <c r="T33" s="72">
        <v>0</v>
      </c>
      <c r="U33" s="72">
        <v>0</v>
      </c>
      <c r="V33" s="74">
        <f>T33*U33</f>
        <v>0</v>
      </c>
      <c r="W33" s="76">
        <v>1.5</v>
      </c>
      <c r="X33" s="75">
        <f>V33*W33</f>
        <v>0</v>
      </c>
    </row>
    <row r="34" spans="1:24" ht="14.25" customHeight="1" x14ac:dyDescent="0.2">
      <c r="D34" s="144"/>
      <c r="E34" s="145"/>
      <c r="F34" s="145"/>
      <c r="G34" s="145">
        <f>SUM(G27:G33)</f>
        <v>0</v>
      </c>
      <c r="H34" s="145"/>
      <c r="I34" s="146">
        <f>SUM(I27:I33)</f>
        <v>0</v>
      </c>
      <c r="J34" s="145"/>
      <c r="K34" s="145"/>
      <c r="L34" s="145">
        <f>SUM(L27:L33)</f>
        <v>0</v>
      </c>
      <c r="M34" s="145"/>
      <c r="N34" s="146">
        <f>SUM(N27:N33)</f>
        <v>0</v>
      </c>
      <c r="O34" s="145"/>
      <c r="P34" s="145"/>
      <c r="Q34" s="145">
        <f>SUM(Q27:Q33)</f>
        <v>0</v>
      </c>
      <c r="R34" s="147" t="s">
        <v>50</v>
      </c>
      <c r="S34" s="146">
        <f>SUM(S27:S33)</f>
        <v>0</v>
      </c>
      <c r="T34" s="145"/>
      <c r="U34" s="145"/>
      <c r="V34" s="145">
        <f>SUM(V27:V33)</f>
        <v>0</v>
      </c>
      <c r="W34" s="147" t="s">
        <v>50</v>
      </c>
      <c r="X34" s="146">
        <f>SUM(X27:X33)</f>
        <v>0</v>
      </c>
    </row>
    <row r="36" spans="1:24" x14ac:dyDescent="0.2">
      <c r="A36" s="62" t="s">
        <v>75</v>
      </c>
    </row>
  </sheetData>
  <mergeCells count="1">
    <mergeCell ref="A26:B26"/>
  </mergeCells>
  <pageMargins left="0.75" right="0.75" top="1" bottom="1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61EA6B1277CF469848F77414A11C90" ma:contentTypeVersion="13" ma:contentTypeDescription="Create a new document." ma:contentTypeScope="" ma:versionID="10182d66214e189ccf764c474547392f">
  <xsd:schema xmlns:xsd="http://www.w3.org/2001/XMLSchema" xmlns:xs="http://www.w3.org/2001/XMLSchema" xmlns:p="http://schemas.microsoft.com/office/2006/metadata/properties" xmlns:ns3="b37c0f91-fd5d-41ba-adff-24d0015ae12d" xmlns:ns4="0c023ff5-26fb-44d5-8ecd-0a43eb1c816d" targetNamespace="http://schemas.microsoft.com/office/2006/metadata/properties" ma:root="true" ma:fieldsID="4c131d476a920ba7de73eb41b024e1d9" ns3:_="" ns4:_="">
    <xsd:import namespace="b37c0f91-fd5d-41ba-adff-24d0015ae12d"/>
    <xsd:import namespace="0c023ff5-26fb-44d5-8ecd-0a43eb1c816d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7c0f91-fd5d-41ba-adff-24d0015ae12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023ff5-26fb-44d5-8ecd-0a43eb1c81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64334D0-9A80-4C4F-85C4-10AF375C26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7c0f91-fd5d-41ba-adff-24d0015ae12d"/>
    <ds:schemaRef ds:uri="0c023ff5-26fb-44d5-8ecd-0a43eb1c8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5C5DF6-217A-491B-8988-2A1ABA72CE3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0D5F195-0558-42F5-B67C-3EDB66BE4B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Summary</vt:lpstr>
      <vt:lpstr>Labor </vt:lpstr>
      <vt:lpstr>Direct Expenses</vt:lpstr>
      <vt:lpstr>'Direct Expenses'!Print_Area</vt:lpstr>
      <vt:lpstr>'Labor '!Print_Area</vt:lpstr>
      <vt:lpstr>'Labor '!Print_Titles</vt:lpstr>
    </vt:vector>
  </TitlesOfParts>
  <Company>VHB,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JJennings</dc:creator>
  <cp:lastModifiedBy>Matt Mader</cp:lastModifiedBy>
  <cp:lastPrinted>2020-12-07T22:08:46Z</cp:lastPrinted>
  <dcterms:created xsi:type="dcterms:W3CDTF">2006-06-13T15:13:07Z</dcterms:created>
  <dcterms:modified xsi:type="dcterms:W3CDTF">2025-03-17T18:31:57Z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0x010100EF61EA6B1277CF469848F77414A11C90</vt:lpwstr>
  </property>
</Properties>
</file>